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Алексей Владимирович\Desktop\ЗРОКК облако\Cloud Mail.Ru\ЗРОКК\Сборы\2019\06 - Летняя школа\В рассылку\"/>
    </mc:Choice>
  </mc:AlternateContent>
  <xr:revisionPtr revIDLastSave="0" documentId="13_ncr:1_{4CEC5663-5E52-4D40-94D3-8360AF9FA35B}" xr6:coauthVersionLast="40" xr6:coauthVersionMax="40" xr10:uidLastSave="{00000000-0000-0000-0000-000000000000}"/>
  <bookViews>
    <workbookView xWindow="0" yWindow="0" windowWidth="28800" windowHeight="12330" tabRatio="654" xr2:uid="{00000000-000D-0000-FFFF-FFFF00000000}"/>
  </bookViews>
  <sheets>
    <sheet name="Школа" sheetId="26" r:id="rId1"/>
    <sheet name="футболки" sheetId="28" r:id="rId2"/>
    <sheet name="Лист1" sheetId="27" state="hidden" r:id="rId3"/>
    <sheet name="мандатная" sheetId="29" r:id="rId4"/>
  </sheets>
  <externalReferences>
    <externalReference r:id="rId5"/>
  </externalReferences>
  <definedNames>
    <definedName name="_xlnm.Print_Area" localSheetId="0">Школа!$A$1:$K$24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9" l="1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K18" i="29"/>
  <c r="J18" i="29"/>
  <c r="I18" i="29"/>
  <c r="H18" i="29"/>
  <c r="D13" i="29"/>
  <c r="G13" i="29"/>
  <c r="D14" i="29"/>
  <c r="G14" i="29"/>
  <c r="D15" i="29"/>
  <c r="G15" i="29"/>
  <c r="D16" i="29"/>
  <c r="G16" i="29"/>
  <c r="D17" i="29"/>
  <c r="G17" i="29"/>
  <c r="G18" i="29"/>
  <c r="F13" i="29"/>
  <c r="F14" i="29"/>
  <c r="F15" i="29"/>
  <c r="F16" i="29"/>
  <c r="F17" i="29"/>
  <c r="F18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B18" i="29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K2" i="26"/>
  <c r="B4" i="28"/>
  <c r="C21" i="28"/>
</calcChain>
</file>

<file path=xl/sharedStrings.xml><?xml version="1.0" encoding="utf-8"?>
<sst xmlns="http://schemas.openxmlformats.org/spreadsheetml/2006/main" count="130" uniqueCount="89">
  <si>
    <t>ЗАПАДНО-РОССИЙСКАЯ ОРГАНИЗАЦИЯ КИОКУШИНКАЙ КАРАТЭ-ДО</t>
  </si>
  <si>
    <t>№</t>
  </si>
  <si>
    <t>Фамилия Имя</t>
  </si>
  <si>
    <t>Тренер</t>
  </si>
  <si>
    <t>Дата рождения</t>
  </si>
  <si>
    <t>Карточка ИКО</t>
  </si>
  <si>
    <t>Участие</t>
  </si>
  <si>
    <t>Квалификация</t>
  </si>
  <si>
    <t>Аттестация на Кю/Дан</t>
  </si>
  <si>
    <t>Допуск</t>
  </si>
  <si>
    <t>2 дан</t>
  </si>
  <si>
    <t>3 дан</t>
  </si>
  <si>
    <t>Руководитель команды:</t>
  </si>
  <si>
    <t>Контактный телефон:</t>
  </si>
  <si>
    <t>КЮ</t>
  </si>
  <si>
    <t>ЭКЗАМЕН</t>
  </si>
  <si>
    <t>1 дан</t>
  </si>
  <si>
    <t>4 дан</t>
  </si>
  <si>
    <t>5 дан</t>
  </si>
  <si>
    <t>6 дан</t>
  </si>
  <si>
    <t xml:space="preserve">Размер футболок </t>
  </si>
  <si>
    <t>Размер футболок</t>
  </si>
  <si>
    <t>Размерный ряд футболок</t>
  </si>
  <si>
    <t>размер</t>
  </si>
  <si>
    <t>российский размер</t>
  </si>
  <si>
    <t>высота по спинке</t>
  </si>
  <si>
    <t>ширина под проймой</t>
  </si>
  <si>
    <t>ширина футболки по плечам</t>
  </si>
  <si>
    <t>рост</t>
  </si>
  <si>
    <t>детские размеры</t>
  </si>
  <si>
    <t>5XS</t>
  </si>
  <si>
    <t>24-26</t>
  </si>
  <si>
    <t>86-98</t>
  </si>
  <si>
    <t>4XS</t>
  </si>
  <si>
    <t>28-30</t>
  </si>
  <si>
    <t>98-110</t>
  </si>
  <si>
    <t>3XS</t>
  </si>
  <si>
    <t>32-34</t>
  </si>
  <si>
    <t>110-122</t>
  </si>
  <si>
    <t>2XS</t>
  </si>
  <si>
    <t>36-38</t>
  </si>
  <si>
    <t>122-134</t>
  </si>
  <si>
    <t>XS</t>
  </si>
  <si>
    <t>40-42</t>
  </si>
  <si>
    <t>134-146</t>
  </si>
  <si>
    <t>S KIDS</t>
  </si>
  <si>
    <t>146-158</t>
  </si>
  <si>
    <t>взрослые размеры (мужские футболки)</t>
  </si>
  <si>
    <t>S</t>
  </si>
  <si>
    <t>M</t>
  </si>
  <si>
    <t>L</t>
  </si>
  <si>
    <t>XL</t>
  </si>
  <si>
    <t>2XL</t>
  </si>
  <si>
    <t>3XL</t>
  </si>
  <si>
    <t>4XL</t>
  </si>
  <si>
    <t>5XL</t>
  </si>
  <si>
    <t>ФУТБОЛКИ ЗИМНЯЯ ШКОЛА</t>
  </si>
  <si>
    <t>от</t>
  </si>
  <si>
    <t>№ П/П</t>
  </si>
  <si>
    <t>РАЗМЕР ФУТБОЛОК</t>
  </si>
  <si>
    <t>КОЛ-ВО</t>
  </si>
  <si>
    <t>ИТОГО:</t>
  </si>
  <si>
    <t>регион</t>
  </si>
  <si>
    <t>КЮ/ДАН</t>
  </si>
  <si>
    <t>КОЛ-ВО УЧАСТНИКОВ</t>
  </si>
  <si>
    <r>
      <t xml:space="preserve">кол-во чел сдавших за сертиф.
 $ в </t>
    </r>
    <r>
      <rPr>
        <b/>
        <sz val="10"/>
        <color theme="1"/>
        <rFont val="Calibri"/>
        <family val="2"/>
        <charset val="204"/>
      </rPr>
      <t>₽</t>
    </r>
  </si>
  <si>
    <t>кол-во чел сдавших за сертиф. 
$ в $</t>
  </si>
  <si>
    <t>СУММА РУБЛИ (экзамен)</t>
  </si>
  <si>
    <t>СУММА ДОЛЛАРЫ</t>
  </si>
  <si>
    <t>ВЫКУПЫ СЕРТИФИКАТОВ</t>
  </si>
  <si>
    <t>ВЫКУП КАРТ ИКО</t>
  </si>
  <si>
    <t>ПРИМЕЧАНИЕ</t>
  </si>
  <si>
    <t>РУБЛИ</t>
  </si>
  <si>
    <t>$</t>
  </si>
  <si>
    <t>10 кю</t>
  </si>
  <si>
    <t>1$ -</t>
  </si>
  <si>
    <t>9 кю</t>
  </si>
  <si>
    <t>8 кю</t>
  </si>
  <si>
    <t>7 кю</t>
  </si>
  <si>
    <t>6 кю</t>
  </si>
  <si>
    <t>5 кю</t>
  </si>
  <si>
    <t>4 кю</t>
  </si>
  <si>
    <t>3 кю</t>
  </si>
  <si>
    <t>2 кю</t>
  </si>
  <si>
    <t>1 кю</t>
  </si>
  <si>
    <t>ИТОГ</t>
  </si>
  <si>
    <t>Заявка на участие в Летней Школе 2019</t>
  </si>
  <si>
    <t>Петров П.П.</t>
  </si>
  <si>
    <t>ПРИМЕР!!! Иванов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</si>
</sst>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[$$-409]#,##0"/>
  </numFmts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indexed="8"/>
      <name val="Cambria"/>
      <family val="1"/>
      <charset val="204"/>
    </font>
    <font>
      <b/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8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8"/>
      <name val="Arial Narrow"/>
      <family val="2"/>
      <charset val="204"/>
    </font>
    <font>
      <sz val="11"/>
      <name val="Arial Narrow"/>
      <family val="2"/>
      <charset val="204"/>
    </font>
    <font>
      <b/>
      <sz val="4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8"/>
      <color theme="1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Calibri"/>
      <family val="2"/>
      <charset val="204"/>
    </font>
    <font>
      <b/>
      <sz val="14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1" applyFont="1" applyAlignment="1"/>
    <xf numFmtId="0" fontId="5" fillId="0" borderId="0" xfId="1" applyFont="1"/>
    <xf numFmtId="0" fontId="5" fillId="0" borderId="0" xfId="1" applyFont="1" applyAlignment="1">
      <alignment horizontal="left"/>
    </xf>
    <xf numFmtId="0" fontId="7" fillId="0" borderId="0" xfId="0" applyFont="1"/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1" applyFont="1" applyAlignment="1">
      <alignment horizontal="right"/>
    </xf>
    <xf numFmtId="0" fontId="20" fillId="0" borderId="14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vertical="top" wrapText="1"/>
    </xf>
    <xf numFmtId="0" fontId="9" fillId="0" borderId="23" xfId="0" applyNumberFormat="1" applyFont="1" applyBorder="1" applyAlignment="1">
      <alignment horizontal="right" vertical="center" wrapText="1"/>
    </xf>
    <xf numFmtId="0" fontId="12" fillId="0" borderId="24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 textRotation="180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7" borderId="34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7" borderId="34" xfId="0" applyNumberFormat="1" applyFont="1" applyFill="1" applyBorder="1" applyAlignment="1">
      <alignment horizontal="center" vertical="center"/>
    </xf>
    <xf numFmtId="0" fontId="4" fillId="7" borderId="34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7" borderId="36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7" borderId="36" xfId="0" applyNumberFormat="1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/>
    </xf>
    <xf numFmtId="165" fontId="21" fillId="0" borderId="32" xfId="0" applyNumberFormat="1" applyFont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/>
    </xf>
    <xf numFmtId="165" fontId="21" fillId="0" borderId="37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 vertical="top"/>
    </xf>
    <xf numFmtId="0" fontId="16" fillId="0" borderId="0" xfId="0" applyFont="1" applyAlignment="1">
      <alignment horizontal="center" vertical="top" textRotation="180" shrinkToFi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top" wrapText="1"/>
    </xf>
    <xf numFmtId="0" fontId="19" fillId="0" borderId="12" xfId="0" applyNumberFormat="1" applyFont="1" applyBorder="1" applyAlignment="1">
      <alignment horizontal="center" vertical="top" wrapText="1"/>
    </xf>
    <xf numFmtId="0" fontId="19" fillId="0" borderId="13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077;&#1082;&#1089;&#1077;&#1081;%20&#1042;&#1083;&#1072;&#1076;&#1080;&#1084;&#1080;&#1088;&#1086;&#1074;&#1080;&#1095;\Desktop\&#1047;&#1056;&#1054;&#1050;&#1050;%20&#1086;&#1073;&#1083;&#1072;&#1082;&#1086;\Cloud%20Mail.Ru\&#1047;&#1056;&#1054;&#1050;&#1050;\&#1057;&#1073;&#1086;&#1088;&#1099;\2018\&#1047;&#1080;&#1084;&#1085;&#1103;&#1103;%20&#1096;&#1082;&#1086;&#1083;&#1072;%202\&#1047;&#1072;&#1103;&#1074;&#1082;&#1080;\&#1045;&#1082;&#1072;&#1090;&#1077;&#1088;&#1080;&#1085;&#1073;&#1091;&#1088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Школа"/>
      <sheetName val="инфо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U297"/>
  <sheetViews>
    <sheetView tabSelected="1" zoomScaleNormal="100" workbookViewId="0">
      <selection activeCell="B10" sqref="B10"/>
    </sheetView>
  </sheetViews>
  <sheetFormatPr defaultColWidth="8.85546875" defaultRowHeight="16.5" x14ac:dyDescent="0.3"/>
  <cols>
    <col min="1" max="1" width="4.28515625" style="5" customWidth="1"/>
    <col min="2" max="2" width="28" style="49" customWidth="1"/>
    <col min="3" max="4" width="10.7109375" style="5" customWidth="1"/>
    <col min="5" max="5" width="12.140625" style="5" customWidth="1"/>
    <col min="6" max="6" width="9.5703125" style="5" customWidth="1"/>
    <col min="7" max="7" width="8.28515625" style="5" customWidth="1"/>
    <col min="8" max="9" width="10.5703125" style="5" customWidth="1"/>
    <col min="10" max="10" width="48.140625" style="5" customWidth="1"/>
    <col min="11" max="14" width="8.85546875" style="5" customWidth="1"/>
    <col min="15" max="15" width="17.42578125" style="5" customWidth="1"/>
    <col min="16" max="16" width="8.42578125" style="5" customWidth="1"/>
    <col min="17" max="17" width="13.140625" style="5" customWidth="1"/>
    <col min="18" max="19" width="11.7109375" style="5" customWidth="1"/>
    <col min="20" max="20" width="12.140625" style="5" customWidth="1"/>
    <col min="21" max="16384" width="8.85546875" style="5"/>
  </cols>
  <sheetData>
    <row r="1" spans="1:21" ht="23.1" customHeight="1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61" t="s">
        <v>57</v>
      </c>
    </row>
    <row r="2" spans="1:21" ht="23.1" customHeight="1" x14ac:dyDescent="0.3">
      <c r="A2" s="102" t="s">
        <v>86</v>
      </c>
      <c r="B2" s="102"/>
      <c r="C2" s="102"/>
      <c r="D2" s="102"/>
      <c r="E2" s="102"/>
      <c r="F2" s="102"/>
      <c r="G2" s="102"/>
      <c r="H2" s="102"/>
      <c r="I2" s="102"/>
      <c r="J2" s="102"/>
      <c r="K2" s="114" t="str">
        <f>CONCATENATE(E3)</f>
        <v/>
      </c>
    </row>
    <row r="3" spans="1:21" ht="23.1" customHeight="1" x14ac:dyDescent="0.3">
      <c r="A3" s="6"/>
      <c r="B3" s="6"/>
      <c r="C3" s="6"/>
      <c r="D3" s="50" t="s">
        <v>57</v>
      </c>
      <c r="E3" s="112"/>
      <c r="F3" s="112"/>
      <c r="G3" s="112"/>
      <c r="H3" s="112"/>
      <c r="I3" s="112"/>
      <c r="J3" s="6"/>
      <c r="K3" s="114"/>
    </row>
    <row r="4" spans="1:21" ht="23.1" customHeight="1" x14ac:dyDescent="0.3">
      <c r="A4" s="7"/>
      <c r="B4" s="8"/>
      <c r="C4" s="7"/>
      <c r="D4" s="7"/>
      <c r="E4" s="113" t="s">
        <v>62</v>
      </c>
      <c r="F4" s="113"/>
      <c r="G4" s="113"/>
      <c r="H4" s="113"/>
      <c r="I4" s="113"/>
      <c r="J4" s="7"/>
      <c r="K4" s="114"/>
    </row>
    <row r="5" spans="1:21" s="9" customFormat="1" ht="23.1" customHeight="1" x14ac:dyDescent="0.2">
      <c r="A5" s="105" t="s">
        <v>1</v>
      </c>
      <c r="B5" s="107" t="s">
        <v>2</v>
      </c>
      <c r="C5" s="107" t="s">
        <v>3</v>
      </c>
      <c r="D5" s="107" t="s">
        <v>4</v>
      </c>
      <c r="E5" s="107" t="s">
        <v>5</v>
      </c>
      <c r="F5" s="105" t="s">
        <v>6</v>
      </c>
      <c r="G5" s="105" t="s">
        <v>7</v>
      </c>
      <c r="H5" s="105" t="s">
        <v>8</v>
      </c>
      <c r="I5" s="105" t="s">
        <v>20</v>
      </c>
      <c r="J5" s="109" t="s">
        <v>9</v>
      </c>
      <c r="K5" s="114"/>
      <c r="O5" s="119" t="s">
        <v>22</v>
      </c>
      <c r="P5" s="119"/>
      <c r="Q5" s="119"/>
      <c r="R5" s="119"/>
      <c r="S5" s="119"/>
      <c r="T5" s="119"/>
      <c r="U5" s="119"/>
    </row>
    <row r="6" spans="1:21" s="9" customFormat="1" ht="23.1" customHeight="1" x14ac:dyDescent="0.2">
      <c r="A6" s="106"/>
      <c r="B6" s="110"/>
      <c r="C6" s="108"/>
      <c r="D6" s="108"/>
      <c r="E6" s="108"/>
      <c r="F6" s="106"/>
      <c r="G6" s="106"/>
      <c r="H6" s="106"/>
      <c r="I6" s="111"/>
      <c r="J6" s="109"/>
      <c r="K6" s="114"/>
      <c r="O6" s="120"/>
      <c r="P6" s="120" t="s">
        <v>23</v>
      </c>
      <c r="Q6" s="120" t="s">
        <v>24</v>
      </c>
      <c r="R6" s="120" t="s">
        <v>25</v>
      </c>
      <c r="S6" s="120" t="s">
        <v>26</v>
      </c>
      <c r="T6" s="120" t="s">
        <v>27</v>
      </c>
      <c r="U6" s="120" t="s">
        <v>28</v>
      </c>
    </row>
    <row r="7" spans="1:21" s="17" customFormat="1" ht="23.1" customHeight="1" x14ac:dyDescent="0.25">
      <c r="A7" s="18">
        <v>1</v>
      </c>
      <c r="B7" s="62" t="s">
        <v>88</v>
      </c>
      <c r="C7" s="63" t="s">
        <v>87</v>
      </c>
      <c r="D7" s="64">
        <v>36526</v>
      </c>
      <c r="E7" s="65">
        <v>200092825</v>
      </c>
      <c r="F7" s="66">
        <v>14000</v>
      </c>
      <c r="G7" s="67">
        <v>2</v>
      </c>
      <c r="H7" s="67">
        <v>1</v>
      </c>
      <c r="I7" s="67" t="s">
        <v>48</v>
      </c>
      <c r="J7" s="10"/>
      <c r="K7" s="114"/>
      <c r="O7" s="121"/>
      <c r="P7" s="121"/>
      <c r="Q7" s="121"/>
      <c r="R7" s="121"/>
      <c r="S7" s="121"/>
      <c r="T7" s="121"/>
      <c r="U7" s="121"/>
    </row>
    <row r="8" spans="1:21" s="19" customFormat="1" ht="23.1" customHeight="1" x14ac:dyDescent="0.25">
      <c r="A8" s="18">
        <v>2</v>
      </c>
      <c r="B8" s="62"/>
      <c r="C8" s="63"/>
      <c r="D8" s="64"/>
      <c r="E8" s="65"/>
      <c r="F8" s="66"/>
      <c r="G8" s="67"/>
      <c r="H8" s="67"/>
      <c r="I8" s="67"/>
      <c r="J8" s="18"/>
      <c r="K8" s="114"/>
      <c r="O8" s="115" t="s">
        <v>29</v>
      </c>
      <c r="P8" s="20" t="s">
        <v>30</v>
      </c>
      <c r="Q8" s="21" t="s">
        <v>31</v>
      </c>
      <c r="R8" s="22">
        <v>40</v>
      </c>
      <c r="S8" s="22">
        <v>31</v>
      </c>
      <c r="T8" s="22"/>
      <c r="U8" s="21" t="s">
        <v>32</v>
      </c>
    </row>
    <row r="9" spans="1:21" s="19" customFormat="1" ht="23.1" customHeight="1" x14ac:dyDescent="0.25">
      <c r="A9" s="18">
        <v>3</v>
      </c>
      <c r="B9" s="11"/>
      <c r="C9" s="12"/>
      <c r="D9" s="13"/>
      <c r="E9" s="14"/>
      <c r="F9" s="15"/>
      <c r="G9" s="16"/>
      <c r="H9" s="16"/>
      <c r="I9" s="16"/>
      <c r="J9" s="18"/>
      <c r="K9" s="114"/>
      <c r="O9" s="116"/>
      <c r="P9" s="20" t="s">
        <v>33</v>
      </c>
      <c r="Q9" s="21" t="s">
        <v>34</v>
      </c>
      <c r="R9" s="22">
        <v>45</v>
      </c>
      <c r="S9" s="22">
        <v>34</v>
      </c>
      <c r="T9" s="22"/>
      <c r="U9" s="21" t="s">
        <v>35</v>
      </c>
    </row>
    <row r="10" spans="1:21" s="19" customFormat="1" ht="23.1" customHeight="1" x14ac:dyDescent="0.25">
      <c r="A10" s="18">
        <v>4</v>
      </c>
      <c r="B10" s="23"/>
      <c r="C10" s="24"/>
      <c r="D10" s="25"/>
      <c r="E10" s="26"/>
      <c r="F10" s="27"/>
      <c r="G10" s="27"/>
      <c r="H10" s="27"/>
      <c r="I10" s="27"/>
      <c r="J10" s="18"/>
      <c r="K10" s="114"/>
      <c r="O10" s="116"/>
      <c r="P10" s="20" t="s">
        <v>36</v>
      </c>
      <c r="Q10" s="21" t="s">
        <v>37</v>
      </c>
      <c r="R10" s="22">
        <v>52</v>
      </c>
      <c r="S10" s="22">
        <v>37</v>
      </c>
      <c r="T10" s="22"/>
      <c r="U10" s="21" t="s">
        <v>38</v>
      </c>
    </row>
    <row r="11" spans="1:21" s="19" customFormat="1" ht="23.1" customHeight="1" x14ac:dyDescent="0.25">
      <c r="A11" s="18">
        <v>5</v>
      </c>
      <c r="B11" s="23"/>
      <c r="C11" s="24"/>
      <c r="D11" s="25"/>
      <c r="E11" s="26"/>
      <c r="F11" s="27"/>
      <c r="G11" s="27"/>
      <c r="H11" s="27"/>
      <c r="I11" s="27"/>
      <c r="J11" s="18"/>
      <c r="K11" s="114"/>
      <c r="O11" s="116"/>
      <c r="P11" s="20" t="s">
        <v>39</v>
      </c>
      <c r="Q11" s="21" t="s">
        <v>40</v>
      </c>
      <c r="R11" s="22">
        <v>57</v>
      </c>
      <c r="S11" s="22">
        <v>40</v>
      </c>
      <c r="T11" s="22"/>
      <c r="U11" s="21" t="s">
        <v>41</v>
      </c>
    </row>
    <row r="12" spans="1:21" s="19" customFormat="1" ht="23.1" customHeight="1" x14ac:dyDescent="0.25">
      <c r="A12" s="18">
        <v>6</v>
      </c>
      <c r="B12" s="23"/>
      <c r="C12" s="24"/>
      <c r="D12" s="25"/>
      <c r="E12" s="26"/>
      <c r="F12" s="27"/>
      <c r="G12" s="27"/>
      <c r="H12" s="27"/>
      <c r="I12" s="27"/>
      <c r="J12" s="18"/>
      <c r="K12" s="114"/>
      <c r="O12" s="116"/>
      <c r="P12" s="20" t="s">
        <v>42</v>
      </c>
      <c r="Q12" s="21" t="s">
        <v>43</v>
      </c>
      <c r="R12" s="22">
        <v>59</v>
      </c>
      <c r="S12" s="22">
        <v>43</v>
      </c>
      <c r="T12" s="22"/>
      <c r="U12" s="21" t="s">
        <v>44</v>
      </c>
    </row>
    <row r="13" spans="1:21" s="19" customFormat="1" ht="23.1" customHeight="1" x14ac:dyDescent="0.25">
      <c r="A13" s="18">
        <v>7</v>
      </c>
      <c r="B13" s="23"/>
      <c r="C13" s="24"/>
      <c r="D13" s="25"/>
      <c r="E13" s="26"/>
      <c r="F13" s="27"/>
      <c r="G13" s="27"/>
      <c r="H13" s="27"/>
      <c r="I13" s="27"/>
      <c r="J13" s="18"/>
      <c r="K13" s="114"/>
      <c r="O13" s="116"/>
      <c r="P13" s="20" t="s">
        <v>45</v>
      </c>
      <c r="Q13" s="22">
        <v>44</v>
      </c>
      <c r="R13" s="22">
        <v>61</v>
      </c>
      <c r="S13" s="22">
        <v>46</v>
      </c>
      <c r="T13" s="22"/>
      <c r="U13" s="21" t="s">
        <v>46</v>
      </c>
    </row>
    <row r="14" spans="1:21" s="19" customFormat="1" ht="23.1" customHeight="1" x14ac:dyDescent="0.25">
      <c r="A14" s="18">
        <v>8</v>
      </c>
      <c r="B14" s="23"/>
      <c r="C14" s="24"/>
      <c r="D14" s="25"/>
      <c r="E14" s="26"/>
      <c r="F14" s="27"/>
      <c r="G14" s="27"/>
      <c r="H14" s="27"/>
      <c r="I14" s="27"/>
      <c r="J14" s="18"/>
      <c r="K14" s="114"/>
      <c r="O14" s="117" t="s">
        <v>47</v>
      </c>
      <c r="P14" s="28" t="s">
        <v>48</v>
      </c>
      <c r="Q14" s="22">
        <v>46</v>
      </c>
      <c r="R14" s="22">
        <v>70</v>
      </c>
      <c r="S14" s="22">
        <v>49</v>
      </c>
      <c r="T14" s="22">
        <v>45</v>
      </c>
      <c r="U14" s="29"/>
    </row>
    <row r="15" spans="1:21" s="19" customFormat="1" ht="23.1" customHeight="1" x14ac:dyDescent="0.25">
      <c r="A15" s="18">
        <v>9</v>
      </c>
      <c r="B15" s="23"/>
      <c r="C15" s="24"/>
      <c r="D15" s="25"/>
      <c r="E15" s="26"/>
      <c r="F15" s="27"/>
      <c r="G15" s="27"/>
      <c r="H15" s="27"/>
      <c r="I15" s="27"/>
      <c r="J15" s="18"/>
      <c r="K15" s="114"/>
      <c r="O15" s="118"/>
      <c r="P15" s="28" t="s">
        <v>49</v>
      </c>
      <c r="Q15" s="22">
        <v>48</v>
      </c>
      <c r="R15" s="22">
        <v>72</v>
      </c>
      <c r="S15" s="22">
        <v>52</v>
      </c>
      <c r="T15" s="22">
        <v>48</v>
      </c>
      <c r="U15" s="29"/>
    </row>
    <row r="16" spans="1:21" s="19" customFormat="1" ht="23.1" customHeight="1" x14ac:dyDescent="0.25">
      <c r="A16" s="18">
        <v>10</v>
      </c>
      <c r="B16" s="23"/>
      <c r="C16" s="24"/>
      <c r="D16" s="25"/>
      <c r="E16" s="26"/>
      <c r="F16" s="27"/>
      <c r="G16" s="27"/>
      <c r="H16" s="27"/>
      <c r="I16" s="27"/>
      <c r="J16" s="18"/>
      <c r="K16" s="114"/>
      <c r="O16" s="118"/>
      <c r="P16" s="28" t="s">
        <v>50</v>
      </c>
      <c r="Q16" s="22">
        <v>50</v>
      </c>
      <c r="R16" s="22">
        <v>74</v>
      </c>
      <c r="S16" s="22">
        <v>55</v>
      </c>
      <c r="T16" s="22">
        <v>51</v>
      </c>
      <c r="U16" s="29"/>
    </row>
    <row r="17" spans="1:21" s="19" customFormat="1" ht="23.1" customHeight="1" x14ac:dyDescent="0.25">
      <c r="A17" s="18">
        <v>11</v>
      </c>
      <c r="B17" s="23"/>
      <c r="C17" s="24"/>
      <c r="D17" s="25"/>
      <c r="E17" s="26"/>
      <c r="F17" s="27"/>
      <c r="G17" s="27"/>
      <c r="H17" s="27"/>
      <c r="I17" s="27"/>
      <c r="J17" s="18"/>
      <c r="K17" s="114"/>
      <c r="O17" s="118"/>
      <c r="P17" s="28" t="s">
        <v>51</v>
      </c>
      <c r="Q17" s="22">
        <v>52</v>
      </c>
      <c r="R17" s="22">
        <v>76</v>
      </c>
      <c r="S17" s="22">
        <v>58</v>
      </c>
      <c r="T17" s="22">
        <v>54</v>
      </c>
      <c r="U17" s="29"/>
    </row>
    <row r="18" spans="1:21" s="19" customFormat="1" ht="23.1" customHeight="1" x14ac:dyDescent="0.25">
      <c r="A18" s="18">
        <v>12</v>
      </c>
      <c r="B18" s="23"/>
      <c r="C18" s="24"/>
      <c r="D18" s="25"/>
      <c r="E18" s="26"/>
      <c r="F18" s="27"/>
      <c r="G18" s="27"/>
      <c r="H18" s="27"/>
      <c r="I18" s="27"/>
      <c r="J18" s="18"/>
      <c r="K18" s="114"/>
      <c r="O18" s="118"/>
      <c r="P18" s="28" t="s">
        <v>52</v>
      </c>
      <c r="Q18" s="22">
        <v>54</v>
      </c>
      <c r="R18" s="22">
        <v>78</v>
      </c>
      <c r="S18" s="22">
        <v>61</v>
      </c>
      <c r="T18" s="22">
        <v>57</v>
      </c>
      <c r="U18" s="29"/>
    </row>
    <row r="19" spans="1:21" s="19" customFormat="1" ht="23.1" customHeight="1" x14ac:dyDescent="0.25">
      <c r="A19" s="18">
        <v>13</v>
      </c>
      <c r="B19" s="23"/>
      <c r="C19" s="24"/>
      <c r="D19" s="25"/>
      <c r="E19" s="26"/>
      <c r="F19" s="27"/>
      <c r="G19" s="27"/>
      <c r="H19" s="27"/>
      <c r="I19" s="27"/>
      <c r="J19" s="18"/>
      <c r="K19" s="114"/>
      <c r="O19" s="118"/>
      <c r="P19" s="28" t="s">
        <v>53</v>
      </c>
      <c r="Q19" s="22">
        <v>56</v>
      </c>
      <c r="R19" s="22">
        <v>80</v>
      </c>
      <c r="S19" s="22">
        <v>64</v>
      </c>
      <c r="T19" s="22">
        <v>60</v>
      </c>
      <c r="U19" s="29"/>
    </row>
    <row r="20" spans="1:21" s="19" customFormat="1" ht="23.1" customHeight="1" x14ac:dyDescent="0.25">
      <c r="A20" s="18">
        <v>14</v>
      </c>
      <c r="B20" s="23"/>
      <c r="C20" s="24"/>
      <c r="D20" s="25"/>
      <c r="E20" s="26"/>
      <c r="F20" s="27"/>
      <c r="G20" s="27"/>
      <c r="H20" s="27"/>
      <c r="I20" s="27"/>
      <c r="J20" s="18"/>
      <c r="K20" s="114"/>
      <c r="O20" s="118"/>
      <c r="P20" s="28" t="s">
        <v>54</v>
      </c>
      <c r="Q20" s="22">
        <v>60</v>
      </c>
      <c r="R20" s="22">
        <v>82</v>
      </c>
      <c r="S20" s="22">
        <v>67</v>
      </c>
      <c r="T20" s="22">
        <v>63</v>
      </c>
      <c r="U20" s="29"/>
    </row>
    <row r="21" spans="1:21" s="19" customFormat="1" ht="23.1" customHeight="1" x14ac:dyDescent="0.25">
      <c r="A21" s="18">
        <v>15</v>
      </c>
      <c r="B21" s="23"/>
      <c r="C21" s="24"/>
      <c r="D21" s="25"/>
      <c r="E21" s="26"/>
      <c r="F21" s="27"/>
      <c r="G21" s="27"/>
      <c r="H21" s="27"/>
      <c r="I21" s="27"/>
      <c r="J21" s="18"/>
      <c r="K21" s="114"/>
      <c r="O21" s="118"/>
      <c r="P21" s="28" t="s">
        <v>55</v>
      </c>
      <c r="Q21" s="22">
        <v>64</v>
      </c>
      <c r="R21" s="22">
        <v>84</v>
      </c>
      <c r="S21" s="22">
        <v>70</v>
      </c>
      <c r="T21" s="22">
        <v>66</v>
      </c>
      <c r="U21" s="29"/>
    </row>
    <row r="22" spans="1:21" s="31" customFormat="1" ht="23.1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21" s="31" customFormat="1" ht="23.1" customHeight="1" x14ac:dyDescent="0.25">
      <c r="A23" s="103" t="s">
        <v>12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21" s="31" customFormat="1" ht="23.1" customHeight="1" x14ac:dyDescent="0.25">
      <c r="A24" s="104" t="s">
        <v>13</v>
      </c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21" s="31" customFormat="1" ht="23.1" customHeight="1" x14ac:dyDescent="0.25">
      <c r="A25" s="32"/>
      <c r="B25" s="33"/>
      <c r="C25" s="33"/>
      <c r="D25" s="33"/>
      <c r="E25" s="33"/>
      <c r="F25" s="32"/>
      <c r="G25" s="32"/>
      <c r="H25" s="32"/>
      <c r="I25" s="32"/>
      <c r="J25" s="32"/>
    </row>
    <row r="26" spans="1:21" s="31" customFormat="1" ht="23.1" customHeight="1" x14ac:dyDescent="0.25">
      <c r="A26" s="32"/>
      <c r="B26" s="33"/>
      <c r="C26" s="33"/>
      <c r="D26" s="33"/>
      <c r="E26" s="33"/>
      <c r="F26" s="32"/>
      <c r="G26" s="32"/>
      <c r="H26" s="32"/>
      <c r="I26" s="32"/>
      <c r="J26" s="32"/>
    </row>
    <row r="27" spans="1:21" s="39" customFormat="1" ht="23.1" customHeight="1" x14ac:dyDescent="0.25">
      <c r="A27" s="34"/>
      <c r="B27" s="35"/>
      <c r="C27" s="36"/>
      <c r="D27" s="37"/>
      <c r="E27" s="38"/>
      <c r="F27" s="34"/>
      <c r="G27" s="34"/>
      <c r="H27" s="34"/>
      <c r="I27" s="34"/>
      <c r="J27" s="34"/>
    </row>
    <row r="28" spans="1:21" s="31" customFormat="1" ht="23.1" customHeight="1" x14ac:dyDescent="0.25">
      <c r="A28" s="34"/>
      <c r="B28" s="40"/>
      <c r="C28" s="41"/>
      <c r="D28" s="41"/>
      <c r="E28" s="38"/>
      <c r="F28" s="34"/>
      <c r="G28" s="34"/>
      <c r="H28" s="34"/>
      <c r="I28" s="34"/>
      <c r="J28" s="34"/>
    </row>
    <row r="29" spans="1:21" s="31" customFormat="1" ht="23.1" customHeight="1" x14ac:dyDescent="0.25">
      <c r="A29" s="34"/>
      <c r="B29" s="42"/>
      <c r="C29" s="41"/>
      <c r="D29" s="41"/>
      <c r="E29" s="38"/>
      <c r="F29" s="34"/>
      <c r="G29" s="34"/>
      <c r="H29" s="34"/>
      <c r="I29" s="34"/>
      <c r="J29" s="34"/>
    </row>
    <row r="30" spans="1:21" s="31" customFormat="1" ht="23.1" customHeight="1" x14ac:dyDescent="0.25">
      <c r="A30" s="34"/>
      <c r="B30" s="42"/>
      <c r="C30" s="41"/>
      <c r="D30" s="41"/>
      <c r="E30" s="43"/>
      <c r="F30" s="34"/>
      <c r="G30" s="34"/>
      <c r="H30" s="34"/>
      <c r="I30" s="34"/>
      <c r="J30" s="34"/>
    </row>
    <row r="31" spans="1:21" s="31" customFormat="1" ht="23.1" customHeight="1" x14ac:dyDescent="0.25">
      <c r="A31" s="34"/>
      <c r="B31" s="42"/>
      <c r="C31" s="41"/>
      <c r="D31" s="41"/>
      <c r="E31" s="43"/>
      <c r="F31" s="34"/>
      <c r="G31" s="34"/>
      <c r="H31" s="34"/>
      <c r="I31" s="34"/>
      <c r="J31" s="34"/>
    </row>
    <row r="32" spans="1:21" s="31" customFormat="1" ht="23.1" customHeight="1" x14ac:dyDescent="0.25">
      <c r="A32" s="34"/>
      <c r="B32" s="42"/>
      <c r="C32" s="41"/>
      <c r="D32" s="41"/>
      <c r="E32" s="43"/>
      <c r="F32" s="34"/>
      <c r="G32" s="34"/>
      <c r="H32" s="34"/>
      <c r="I32" s="34"/>
      <c r="J32" s="34"/>
    </row>
    <row r="33" spans="1:10" s="31" customFormat="1" ht="23.1" customHeight="1" x14ac:dyDescent="0.25">
      <c r="A33" s="34"/>
      <c r="B33" s="42"/>
      <c r="C33" s="41"/>
      <c r="D33" s="41"/>
      <c r="E33" s="41"/>
      <c r="F33" s="34"/>
      <c r="G33" s="34"/>
      <c r="H33" s="34"/>
      <c r="I33" s="34"/>
      <c r="J33" s="34"/>
    </row>
    <row r="34" spans="1:10" s="31" customFormat="1" ht="23.1" customHeight="1" x14ac:dyDescent="0.25">
      <c r="A34" s="34"/>
      <c r="B34" s="42"/>
      <c r="C34" s="41"/>
      <c r="D34" s="41"/>
      <c r="E34" s="41"/>
      <c r="F34" s="34"/>
      <c r="G34" s="34"/>
      <c r="H34" s="34"/>
      <c r="I34" s="34"/>
      <c r="J34" s="34"/>
    </row>
    <row r="35" spans="1:10" s="31" customFormat="1" ht="23.1" customHeight="1" x14ac:dyDescent="0.25">
      <c r="A35" s="34"/>
      <c r="B35" s="42"/>
      <c r="C35" s="41"/>
      <c r="D35" s="41"/>
      <c r="E35" s="41"/>
      <c r="F35" s="34"/>
      <c r="G35" s="34"/>
      <c r="H35" s="34"/>
      <c r="I35" s="34"/>
      <c r="J35" s="34"/>
    </row>
    <row r="36" spans="1:10" s="31" customFormat="1" ht="23.1" customHeight="1" x14ac:dyDescent="0.25">
      <c r="A36" s="34"/>
      <c r="B36" s="42"/>
      <c r="C36" s="41"/>
      <c r="D36" s="41"/>
      <c r="E36" s="41"/>
      <c r="F36" s="34"/>
      <c r="G36" s="34"/>
      <c r="H36" s="34"/>
      <c r="I36" s="34"/>
      <c r="J36" s="34"/>
    </row>
    <row r="37" spans="1:10" s="31" customFormat="1" ht="23.1" customHeight="1" x14ac:dyDescent="0.25">
      <c r="A37" s="44"/>
      <c r="B37" s="42"/>
      <c r="C37" s="41"/>
      <c r="D37" s="41"/>
      <c r="E37" s="41"/>
      <c r="F37" s="34"/>
      <c r="G37" s="34"/>
      <c r="H37" s="34"/>
      <c r="I37" s="34"/>
      <c r="J37" s="34"/>
    </row>
    <row r="38" spans="1:10" s="31" customFormat="1" ht="23.1" customHeight="1" x14ac:dyDescent="0.25">
      <c r="A38" s="44"/>
      <c r="B38" s="42"/>
      <c r="C38" s="41"/>
      <c r="D38" s="41"/>
      <c r="E38" s="41"/>
      <c r="F38" s="35"/>
      <c r="G38" s="35"/>
      <c r="H38" s="35"/>
      <c r="I38" s="35"/>
      <c r="J38" s="35"/>
    </row>
    <row r="39" spans="1:10" s="31" customFormat="1" ht="23.1" customHeight="1" x14ac:dyDescent="0.25">
      <c r="A39" s="44"/>
      <c r="B39" s="42"/>
      <c r="C39" s="41"/>
      <c r="D39" s="41"/>
      <c r="E39" s="41"/>
      <c r="F39" s="35"/>
      <c r="G39" s="35"/>
      <c r="H39" s="35"/>
      <c r="I39" s="35"/>
      <c r="J39" s="35"/>
    </row>
    <row r="40" spans="1:10" s="31" customFormat="1" ht="23.1" customHeight="1" x14ac:dyDescent="0.25">
      <c r="A40" s="34"/>
      <c r="B40" s="34"/>
      <c r="C40" s="45"/>
      <c r="D40" s="45"/>
      <c r="E40" s="45"/>
      <c r="F40" s="34"/>
      <c r="G40" s="34"/>
      <c r="H40" s="34"/>
      <c r="I40" s="34"/>
      <c r="J40" s="34"/>
    </row>
    <row r="41" spans="1:10" s="31" customFormat="1" ht="23.1" customHeight="1" x14ac:dyDescent="0.25">
      <c r="A41" s="34"/>
      <c r="B41" s="34"/>
      <c r="C41" s="45"/>
      <c r="D41" s="45"/>
      <c r="E41" s="45"/>
      <c r="F41" s="34"/>
      <c r="G41" s="34"/>
      <c r="H41" s="34"/>
      <c r="I41" s="34"/>
      <c r="J41" s="34"/>
    </row>
    <row r="42" spans="1:10" s="31" customFormat="1" ht="23.1" customHeight="1" x14ac:dyDescent="0.25"/>
    <row r="43" spans="1:10" s="31" customFormat="1" ht="23.1" customHeight="1" x14ac:dyDescent="0.25"/>
    <row r="44" spans="1:10" s="31" customFormat="1" ht="23.1" customHeight="1" x14ac:dyDescent="0.25"/>
    <row r="45" spans="1:10" s="31" customFormat="1" ht="23.1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s="31" customFormat="1" ht="23.1" customHeigh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s="31" customFormat="1" ht="23.1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 s="31" customFormat="1" ht="23.1" customHeight="1" x14ac:dyDescent="0.25">
      <c r="A48" s="30"/>
      <c r="B48" s="46"/>
      <c r="C48" s="46"/>
      <c r="D48" s="46"/>
      <c r="E48" s="46"/>
      <c r="F48" s="30"/>
      <c r="G48" s="30"/>
      <c r="H48" s="30"/>
      <c r="I48" s="30"/>
      <c r="J48" s="30"/>
    </row>
    <row r="49" spans="1:10" s="31" customFormat="1" ht="23.1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s="31" customFormat="1" ht="23.1" customHeight="1" x14ac:dyDescent="0.25">
      <c r="A50" s="32"/>
      <c r="B50" s="33"/>
      <c r="C50" s="33"/>
      <c r="D50" s="33"/>
      <c r="E50" s="33"/>
      <c r="F50" s="32"/>
      <c r="G50" s="32"/>
      <c r="H50" s="32"/>
      <c r="I50" s="32"/>
      <c r="J50" s="32"/>
    </row>
    <row r="51" spans="1:10" s="31" customFormat="1" ht="23.1" customHeight="1" x14ac:dyDescent="0.25">
      <c r="A51" s="32"/>
      <c r="B51" s="33"/>
      <c r="C51" s="33"/>
      <c r="D51" s="33"/>
      <c r="E51" s="33"/>
      <c r="F51" s="32"/>
      <c r="G51" s="32"/>
      <c r="H51" s="32"/>
      <c r="I51" s="32"/>
      <c r="J51" s="32"/>
    </row>
    <row r="52" spans="1:10" s="39" customFormat="1" ht="23.1" customHeight="1" x14ac:dyDescent="0.25">
      <c r="A52" s="34"/>
      <c r="B52" s="35"/>
      <c r="C52" s="36"/>
      <c r="D52" s="37"/>
      <c r="E52" s="38"/>
      <c r="F52" s="34"/>
      <c r="G52" s="34"/>
      <c r="H52" s="34"/>
      <c r="I52" s="34"/>
      <c r="J52" s="34"/>
    </row>
    <row r="53" spans="1:10" s="31" customFormat="1" ht="23.1" customHeight="1" x14ac:dyDescent="0.25">
      <c r="A53" s="34"/>
      <c r="B53" s="40"/>
      <c r="C53" s="41"/>
      <c r="D53" s="41"/>
      <c r="E53" s="38"/>
      <c r="F53" s="34"/>
      <c r="G53" s="34"/>
      <c r="H53" s="34"/>
      <c r="I53" s="34"/>
      <c r="J53" s="34"/>
    </row>
    <row r="54" spans="1:10" s="31" customFormat="1" ht="23.1" customHeight="1" x14ac:dyDescent="0.25">
      <c r="A54" s="34"/>
      <c r="B54" s="42"/>
      <c r="C54" s="41"/>
      <c r="D54" s="41"/>
      <c r="E54" s="38"/>
      <c r="F54" s="34"/>
      <c r="G54" s="34"/>
      <c r="H54" s="34"/>
      <c r="I54" s="34"/>
      <c r="J54" s="34"/>
    </row>
    <row r="55" spans="1:10" s="31" customFormat="1" ht="23.1" customHeight="1" x14ac:dyDescent="0.25">
      <c r="A55" s="34"/>
      <c r="B55" s="42"/>
      <c r="C55" s="41"/>
      <c r="D55" s="41"/>
      <c r="E55" s="43"/>
      <c r="F55" s="34"/>
      <c r="G55" s="34"/>
      <c r="H55" s="34"/>
      <c r="I55" s="34"/>
      <c r="J55" s="34"/>
    </row>
    <row r="56" spans="1:10" s="31" customFormat="1" ht="23.1" customHeight="1" x14ac:dyDescent="0.25">
      <c r="A56" s="34"/>
      <c r="B56" s="42"/>
      <c r="C56" s="41"/>
      <c r="D56" s="41"/>
      <c r="E56" s="43"/>
      <c r="F56" s="34"/>
      <c r="G56" s="34"/>
      <c r="H56" s="34"/>
      <c r="I56" s="34"/>
      <c r="J56" s="34"/>
    </row>
    <row r="57" spans="1:10" s="31" customFormat="1" ht="23.1" customHeight="1" x14ac:dyDescent="0.25">
      <c r="A57" s="34"/>
      <c r="B57" s="42"/>
      <c r="C57" s="41"/>
      <c r="D57" s="41"/>
      <c r="E57" s="43"/>
      <c r="F57" s="34"/>
      <c r="G57" s="34"/>
      <c r="H57" s="34"/>
      <c r="I57" s="34"/>
      <c r="J57" s="34"/>
    </row>
    <row r="58" spans="1:10" s="31" customFormat="1" ht="23.1" customHeight="1" x14ac:dyDescent="0.25">
      <c r="A58" s="34"/>
      <c r="B58" s="42"/>
      <c r="C58" s="41"/>
      <c r="D58" s="41"/>
      <c r="E58" s="41"/>
      <c r="F58" s="34"/>
      <c r="G58" s="34"/>
      <c r="H58" s="34"/>
      <c r="I58" s="34"/>
      <c r="J58" s="34"/>
    </row>
    <row r="59" spans="1:10" s="31" customFormat="1" ht="23.1" customHeight="1" x14ac:dyDescent="0.25">
      <c r="A59" s="34"/>
      <c r="B59" s="42"/>
      <c r="C59" s="41"/>
      <c r="D59" s="41"/>
      <c r="E59" s="41"/>
      <c r="F59" s="34"/>
      <c r="G59" s="34"/>
      <c r="H59" s="34"/>
      <c r="I59" s="34"/>
      <c r="J59" s="34"/>
    </row>
    <row r="60" spans="1:10" s="31" customFormat="1" ht="23.1" customHeight="1" x14ac:dyDescent="0.25">
      <c r="A60" s="34"/>
      <c r="B60" s="42"/>
      <c r="C60" s="41"/>
      <c r="D60" s="41"/>
      <c r="E60" s="41"/>
      <c r="F60" s="34"/>
      <c r="G60" s="34"/>
      <c r="H60" s="34"/>
      <c r="I60" s="34"/>
      <c r="J60" s="34"/>
    </row>
    <row r="61" spans="1:10" s="31" customFormat="1" ht="23.1" customHeight="1" x14ac:dyDescent="0.25">
      <c r="A61" s="34"/>
      <c r="B61" s="42"/>
      <c r="C61" s="41"/>
      <c r="D61" s="41"/>
      <c r="E61" s="41"/>
      <c r="F61" s="34"/>
      <c r="G61" s="34"/>
      <c r="H61" s="34"/>
      <c r="I61" s="34"/>
      <c r="J61" s="34"/>
    </row>
    <row r="62" spans="1:10" s="31" customFormat="1" ht="23.1" customHeight="1" x14ac:dyDescent="0.25">
      <c r="A62" s="44"/>
      <c r="B62" s="42"/>
      <c r="C62" s="41"/>
      <c r="D62" s="41"/>
      <c r="E62" s="41"/>
      <c r="F62" s="34"/>
      <c r="G62" s="34"/>
      <c r="H62" s="34"/>
      <c r="I62" s="34"/>
      <c r="J62" s="34"/>
    </row>
    <row r="63" spans="1:10" s="31" customFormat="1" ht="23.1" customHeight="1" x14ac:dyDescent="0.25">
      <c r="A63" s="44"/>
      <c r="B63" s="42"/>
      <c r="C63" s="41"/>
      <c r="D63" s="41"/>
      <c r="E63" s="41"/>
      <c r="F63" s="35"/>
      <c r="G63" s="35"/>
      <c r="H63" s="35"/>
      <c r="I63" s="35"/>
      <c r="J63" s="35"/>
    </row>
    <row r="64" spans="1:10" s="31" customFormat="1" ht="23.1" customHeight="1" x14ac:dyDescent="0.25">
      <c r="A64" s="44"/>
      <c r="B64" s="42"/>
      <c r="C64" s="41"/>
      <c r="D64" s="41"/>
      <c r="E64" s="41"/>
      <c r="F64" s="35"/>
      <c r="G64" s="35"/>
      <c r="H64" s="35"/>
      <c r="I64" s="35"/>
      <c r="J64" s="35"/>
    </row>
    <row r="65" spans="1:10" s="31" customFormat="1" ht="23.1" customHeight="1" x14ac:dyDescent="0.25">
      <c r="A65" s="34"/>
      <c r="B65" s="34"/>
      <c r="C65" s="45"/>
      <c r="D65" s="45"/>
      <c r="E65" s="45"/>
      <c r="F65" s="34"/>
      <c r="G65" s="34"/>
      <c r="H65" s="34"/>
      <c r="I65" s="34"/>
      <c r="J65" s="34"/>
    </row>
    <row r="66" spans="1:10" s="31" customFormat="1" ht="23.1" customHeight="1" x14ac:dyDescent="0.25">
      <c r="A66" s="34"/>
      <c r="B66" s="34"/>
      <c r="C66" s="45"/>
      <c r="D66" s="45"/>
      <c r="E66" s="45"/>
      <c r="F66" s="34"/>
      <c r="G66" s="34"/>
      <c r="H66" s="34"/>
      <c r="I66" s="34"/>
      <c r="J66" s="34"/>
    </row>
    <row r="67" spans="1:10" s="31" customFormat="1" ht="23.1" customHeight="1" x14ac:dyDescent="0.25"/>
    <row r="68" spans="1:10" s="31" customFormat="1" ht="23.1" customHeight="1" x14ac:dyDescent="0.25"/>
    <row r="69" spans="1:10" s="31" customFormat="1" ht="23.1" customHeight="1" x14ac:dyDescent="0.25"/>
    <row r="70" spans="1:10" s="31" customFormat="1" ht="23.1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s="31" customFormat="1" ht="23.1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s="31" customFormat="1" ht="23.1" customHeigh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s="31" customFormat="1" ht="23.1" customHeight="1" x14ac:dyDescent="0.25">
      <c r="A73" s="30"/>
      <c r="B73" s="46"/>
      <c r="C73" s="46"/>
      <c r="D73" s="46"/>
      <c r="E73" s="46"/>
      <c r="F73" s="30"/>
      <c r="G73" s="30"/>
      <c r="H73" s="30"/>
      <c r="I73" s="30"/>
      <c r="J73" s="30"/>
    </row>
    <row r="74" spans="1:10" s="31" customFormat="1" ht="23.1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s="31" customFormat="1" ht="23.1" customHeight="1" x14ac:dyDescent="0.25">
      <c r="A75" s="32"/>
      <c r="B75" s="33"/>
      <c r="C75" s="33"/>
      <c r="D75" s="33"/>
      <c r="E75" s="33"/>
      <c r="F75" s="32"/>
      <c r="G75" s="32"/>
      <c r="H75" s="32"/>
      <c r="I75" s="32"/>
      <c r="J75" s="32"/>
    </row>
    <row r="76" spans="1:10" s="31" customFormat="1" ht="23.1" customHeight="1" x14ac:dyDescent="0.25">
      <c r="A76" s="32"/>
      <c r="B76" s="33"/>
      <c r="C76" s="33"/>
      <c r="D76" s="33"/>
      <c r="E76" s="33"/>
      <c r="F76" s="32"/>
      <c r="G76" s="32"/>
      <c r="H76" s="32"/>
      <c r="I76" s="32"/>
      <c r="J76" s="32"/>
    </row>
    <row r="77" spans="1:10" s="39" customFormat="1" ht="23.1" customHeight="1" x14ac:dyDescent="0.25">
      <c r="A77" s="34"/>
      <c r="B77" s="35"/>
      <c r="C77" s="36"/>
      <c r="D77" s="37"/>
      <c r="E77" s="38"/>
      <c r="F77" s="34"/>
      <c r="G77" s="34"/>
      <c r="H77" s="34"/>
      <c r="I77" s="34"/>
      <c r="J77" s="34"/>
    </row>
    <row r="78" spans="1:10" s="31" customFormat="1" ht="23.1" customHeight="1" x14ac:dyDescent="0.25">
      <c r="A78" s="34"/>
      <c r="B78" s="40"/>
      <c r="C78" s="41"/>
      <c r="D78" s="41"/>
      <c r="E78" s="38"/>
      <c r="F78" s="34"/>
      <c r="G78" s="34"/>
      <c r="H78" s="34"/>
      <c r="I78" s="34"/>
      <c r="J78" s="34"/>
    </row>
    <row r="79" spans="1:10" s="31" customFormat="1" ht="23.1" customHeight="1" x14ac:dyDescent="0.25">
      <c r="A79" s="34"/>
      <c r="B79" s="42"/>
      <c r="C79" s="41"/>
      <c r="D79" s="41"/>
      <c r="E79" s="38"/>
      <c r="F79" s="34"/>
      <c r="G79" s="34"/>
      <c r="H79" s="34"/>
      <c r="I79" s="34"/>
      <c r="J79" s="34"/>
    </row>
    <row r="80" spans="1:10" s="31" customFormat="1" ht="23.1" customHeight="1" x14ac:dyDescent="0.25">
      <c r="A80" s="34"/>
      <c r="B80" s="42"/>
      <c r="C80" s="41"/>
      <c r="D80" s="41"/>
      <c r="E80" s="43"/>
      <c r="F80" s="34"/>
      <c r="G80" s="34"/>
      <c r="H80" s="34"/>
      <c r="I80" s="34"/>
      <c r="J80" s="34"/>
    </row>
    <row r="81" spans="1:10" s="31" customFormat="1" ht="23.1" customHeight="1" x14ac:dyDescent="0.25">
      <c r="A81" s="34"/>
      <c r="B81" s="42"/>
      <c r="C81" s="41"/>
      <c r="D81" s="41"/>
      <c r="E81" s="43"/>
      <c r="F81" s="34"/>
      <c r="G81" s="34"/>
      <c r="H81" s="34"/>
      <c r="I81" s="34"/>
      <c r="J81" s="34"/>
    </row>
    <row r="82" spans="1:10" s="31" customFormat="1" ht="23.1" customHeight="1" x14ac:dyDescent="0.25">
      <c r="A82" s="34"/>
      <c r="B82" s="42"/>
      <c r="C82" s="41"/>
      <c r="D82" s="41"/>
      <c r="E82" s="43"/>
      <c r="F82" s="34"/>
      <c r="G82" s="34"/>
      <c r="H82" s="34"/>
      <c r="I82" s="34"/>
      <c r="J82" s="34"/>
    </row>
    <row r="83" spans="1:10" s="31" customFormat="1" ht="23.1" customHeight="1" x14ac:dyDescent="0.25">
      <c r="A83" s="34"/>
      <c r="B83" s="42"/>
      <c r="C83" s="41"/>
      <c r="D83" s="41"/>
      <c r="E83" s="41"/>
      <c r="F83" s="34"/>
      <c r="G83" s="34"/>
      <c r="H83" s="34"/>
      <c r="I83" s="34"/>
      <c r="J83" s="34"/>
    </row>
    <row r="84" spans="1:10" s="31" customFormat="1" ht="23.1" customHeight="1" x14ac:dyDescent="0.25">
      <c r="A84" s="34"/>
      <c r="B84" s="42"/>
      <c r="C84" s="41"/>
      <c r="D84" s="41"/>
      <c r="E84" s="41"/>
      <c r="F84" s="34"/>
      <c r="G84" s="34"/>
      <c r="H84" s="34"/>
      <c r="I84" s="34"/>
      <c r="J84" s="34"/>
    </row>
    <row r="85" spans="1:10" s="31" customFormat="1" ht="23.1" customHeight="1" x14ac:dyDescent="0.25">
      <c r="A85" s="34"/>
      <c r="B85" s="42"/>
      <c r="C85" s="41"/>
      <c r="D85" s="41"/>
      <c r="E85" s="41"/>
      <c r="F85" s="34"/>
      <c r="G85" s="34"/>
      <c r="H85" s="34"/>
      <c r="I85" s="34"/>
      <c r="J85" s="34"/>
    </row>
    <row r="86" spans="1:10" s="31" customFormat="1" ht="23.1" customHeight="1" x14ac:dyDescent="0.25">
      <c r="A86" s="34"/>
      <c r="B86" s="42"/>
      <c r="C86" s="41"/>
      <c r="D86" s="41"/>
      <c r="E86" s="41"/>
      <c r="F86" s="34"/>
      <c r="G86" s="34"/>
      <c r="H86" s="34"/>
      <c r="I86" s="34"/>
      <c r="J86" s="34"/>
    </row>
    <row r="87" spans="1:10" s="31" customFormat="1" ht="23.1" customHeight="1" x14ac:dyDescent="0.25">
      <c r="A87" s="44"/>
      <c r="B87" s="42"/>
      <c r="C87" s="41"/>
      <c r="D87" s="41"/>
      <c r="E87" s="41"/>
      <c r="F87" s="34"/>
      <c r="G87" s="34"/>
      <c r="H87" s="34"/>
      <c r="I87" s="34"/>
      <c r="J87" s="34"/>
    </row>
    <row r="88" spans="1:10" s="31" customFormat="1" ht="23.1" customHeight="1" x14ac:dyDescent="0.25">
      <c r="A88" s="44"/>
      <c r="B88" s="42"/>
      <c r="C88" s="41"/>
      <c r="D88" s="41"/>
      <c r="E88" s="41"/>
      <c r="F88" s="35"/>
      <c r="G88" s="35"/>
      <c r="H88" s="35"/>
      <c r="I88" s="35"/>
      <c r="J88" s="35"/>
    </row>
    <row r="89" spans="1:10" s="31" customFormat="1" ht="23.1" customHeight="1" x14ac:dyDescent="0.25">
      <c r="A89" s="44"/>
      <c r="B89" s="42"/>
      <c r="C89" s="41"/>
      <c r="D89" s="41"/>
      <c r="E89" s="41"/>
      <c r="F89" s="35"/>
      <c r="G89" s="35"/>
      <c r="H89" s="35"/>
      <c r="I89" s="35"/>
      <c r="J89" s="35"/>
    </row>
    <row r="90" spans="1:10" s="31" customFormat="1" ht="23.1" customHeight="1" x14ac:dyDescent="0.25">
      <c r="A90" s="34"/>
      <c r="B90" s="34"/>
      <c r="C90" s="45"/>
      <c r="D90" s="45"/>
      <c r="E90" s="45"/>
      <c r="F90" s="34"/>
      <c r="G90" s="34"/>
      <c r="H90" s="34"/>
      <c r="I90" s="34"/>
      <c r="J90" s="34"/>
    </row>
    <row r="91" spans="1:10" s="31" customFormat="1" ht="23.1" customHeight="1" x14ac:dyDescent="0.25">
      <c r="A91" s="34"/>
      <c r="B91" s="34"/>
      <c r="C91" s="45"/>
      <c r="D91" s="45"/>
      <c r="E91" s="45"/>
      <c r="F91" s="34"/>
      <c r="G91" s="34"/>
      <c r="H91" s="34"/>
      <c r="I91" s="34"/>
      <c r="J91" s="34"/>
    </row>
    <row r="92" spans="1:10" s="31" customFormat="1" ht="23.1" customHeight="1" x14ac:dyDescent="0.25"/>
    <row r="93" spans="1:10" s="31" customFormat="1" ht="23.1" customHeight="1" x14ac:dyDescent="0.25"/>
    <row r="94" spans="1:10" s="31" customFormat="1" ht="23.1" customHeight="1" x14ac:dyDescent="0.25"/>
    <row r="95" spans="1:10" s="31" customFormat="1" ht="23.1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</row>
    <row r="96" spans="1:10" s="31" customFormat="1" ht="23.1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s="31" customFormat="1" ht="23.1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 s="31" customFormat="1" ht="23.1" customHeight="1" x14ac:dyDescent="0.25">
      <c r="A98" s="30"/>
      <c r="B98" s="46"/>
      <c r="C98" s="46"/>
      <c r="D98" s="46"/>
      <c r="E98" s="46"/>
      <c r="F98" s="30"/>
      <c r="G98" s="30"/>
      <c r="H98" s="30"/>
      <c r="I98" s="30"/>
      <c r="J98" s="30"/>
    </row>
    <row r="99" spans="1:10" s="31" customFormat="1" ht="23.1" customHeight="1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s="31" customFormat="1" ht="23.1" customHeight="1" x14ac:dyDescent="0.25">
      <c r="A100" s="32"/>
      <c r="B100" s="33"/>
      <c r="C100" s="33"/>
      <c r="D100" s="33"/>
      <c r="E100" s="33"/>
      <c r="F100" s="32"/>
      <c r="G100" s="32"/>
      <c r="H100" s="32"/>
      <c r="I100" s="32"/>
      <c r="J100" s="32"/>
    </row>
    <row r="101" spans="1:10" s="31" customFormat="1" ht="23.1" customHeight="1" x14ac:dyDescent="0.25">
      <c r="A101" s="32"/>
      <c r="B101" s="33"/>
      <c r="C101" s="33"/>
      <c r="D101" s="33"/>
      <c r="E101" s="33"/>
      <c r="F101" s="32"/>
      <c r="G101" s="32"/>
      <c r="H101" s="32"/>
      <c r="I101" s="32"/>
      <c r="J101" s="32"/>
    </row>
    <row r="102" spans="1:10" s="39" customFormat="1" ht="23.1" customHeight="1" x14ac:dyDescent="0.25">
      <c r="A102" s="34"/>
      <c r="B102" s="35"/>
      <c r="C102" s="36"/>
      <c r="D102" s="37"/>
      <c r="E102" s="38"/>
      <c r="F102" s="34"/>
      <c r="G102" s="34"/>
      <c r="H102" s="34"/>
      <c r="I102" s="34"/>
      <c r="J102" s="34"/>
    </row>
    <row r="103" spans="1:10" s="31" customFormat="1" ht="23.1" customHeight="1" x14ac:dyDescent="0.25">
      <c r="A103" s="34"/>
      <c r="B103" s="40"/>
      <c r="C103" s="41"/>
      <c r="D103" s="41"/>
      <c r="E103" s="38"/>
      <c r="F103" s="34"/>
      <c r="G103" s="34"/>
      <c r="H103" s="34"/>
      <c r="I103" s="34"/>
      <c r="J103" s="34"/>
    </row>
    <row r="104" spans="1:10" s="31" customFormat="1" ht="23.1" customHeight="1" x14ac:dyDescent="0.25">
      <c r="A104" s="34"/>
      <c r="B104" s="42"/>
      <c r="C104" s="41"/>
      <c r="D104" s="41"/>
      <c r="E104" s="38"/>
      <c r="F104" s="34"/>
      <c r="G104" s="34"/>
      <c r="H104" s="34"/>
      <c r="I104" s="34"/>
      <c r="J104" s="34"/>
    </row>
    <row r="105" spans="1:10" s="31" customFormat="1" ht="23.1" customHeight="1" x14ac:dyDescent="0.25">
      <c r="A105" s="34"/>
      <c r="B105" s="42"/>
      <c r="C105" s="41"/>
      <c r="D105" s="41"/>
      <c r="E105" s="43"/>
      <c r="F105" s="34"/>
      <c r="G105" s="34"/>
      <c r="H105" s="34"/>
      <c r="I105" s="34"/>
      <c r="J105" s="34"/>
    </row>
    <row r="106" spans="1:10" s="31" customFormat="1" ht="23.1" customHeight="1" x14ac:dyDescent="0.25">
      <c r="A106" s="34"/>
      <c r="B106" s="42"/>
      <c r="C106" s="41"/>
      <c r="D106" s="41"/>
      <c r="E106" s="43"/>
      <c r="F106" s="34"/>
      <c r="G106" s="34"/>
      <c r="H106" s="34"/>
      <c r="I106" s="34"/>
      <c r="J106" s="34"/>
    </row>
    <row r="107" spans="1:10" s="31" customFormat="1" ht="23.1" customHeight="1" x14ac:dyDescent="0.25">
      <c r="A107" s="34"/>
      <c r="B107" s="42"/>
      <c r="C107" s="41"/>
      <c r="D107" s="41"/>
      <c r="E107" s="43"/>
      <c r="F107" s="34"/>
      <c r="G107" s="34"/>
      <c r="H107" s="34"/>
      <c r="I107" s="34"/>
      <c r="J107" s="34"/>
    </row>
    <row r="108" spans="1:10" s="31" customFormat="1" ht="23.1" customHeight="1" x14ac:dyDescent="0.25">
      <c r="A108" s="34"/>
      <c r="B108" s="42"/>
      <c r="C108" s="41"/>
      <c r="D108" s="41"/>
      <c r="E108" s="41"/>
      <c r="F108" s="34"/>
      <c r="G108" s="34"/>
      <c r="H108" s="34"/>
      <c r="I108" s="34"/>
      <c r="J108" s="34"/>
    </row>
    <row r="109" spans="1:10" s="31" customFormat="1" ht="23.1" customHeight="1" x14ac:dyDescent="0.25">
      <c r="A109" s="34"/>
      <c r="B109" s="42"/>
      <c r="C109" s="41"/>
      <c r="D109" s="41"/>
      <c r="E109" s="41"/>
      <c r="F109" s="34"/>
      <c r="G109" s="34"/>
      <c r="H109" s="34"/>
      <c r="I109" s="34"/>
      <c r="J109" s="34"/>
    </row>
    <row r="110" spans="1:10" s="31" customFormat="1" ht="23.1" customHeight="1" x14ac:dyDescent="0.25">
      <c r="A110" s="34"/>
      <c r="B110" s="42"/>
      <c r="C110" s="41"/>
      <c r="D110" s="41"/>
      <c r="E110" s="41"/>
      <c r="F110" s="34"/>
      <c r="G110" s="34"/>
      <c r="H110" s="34"/>
      <c r="I110" s="34"/>
      <c r="J110" s="34"/>
    </row>
    <row r="111" spans="1:10" s="31" customFormat="1" ht="23.1" customHeight="1" x14ac:dyDescent="0.25">
      <c r="A111" s="34"/>
      <c r="B111" s="42"/>
      <c r="C111" s="41"/>
      <c r="D111" s="41"/>
      <c r="E111" s="41"/>
      <c r="F111" s="34"/>
      <c r="G111" s="34"/>
      <c r="H111" s="34"/>
      <c r="I111" s="34"/>
      <c r="J111" s="34"/>
    </row>
    <row r="112" spans="1:10" s="31" customFormat="1" ht="23.1" customHeight="1" x14ac:dyDescent="0.25">
      <c r="A112" s="44"/>
      <c r="B112" s="42"/>
      <c r="C112" s="41"/>
      <c r="D112" s="41"/>
      <c r="E112" s="41"/>
      <c r="F112" s="34"/>
      <c r="G112" s="34"/>
      <c r="H112" s="34"/>
      <c r="I112" s="34"/>
      <c r="J112" s="34"/>
    </row>
    <row r="113" spans="1:10" s="31" customFormat="1" ht="23.1" customHeight="1" x14ac:dyDescent="0.25">
      <c r="A113" s="44"/>
      <c r="B113" s="42"/>
      <c r="C113" s="41"/>
      <c r="D113" s="41"/>
      <c r="E113" s="41"/>
      <c r="F113" s="35"/>
      <c r="G113" s="35"/>
      <c r="H113" s="35"/>
      <c r="I113" s="35"/>
      <c r="J113" s="35"/>
    </row>
    <row r="114" spans="1:10" s="31" customFormat="1" ht="23.1" customHeight="1" x14ac:dyDescent="0.25">
      <c r="A114" s="44"/>
      <c r="B114" s="42"/>
      <c r="C114" s="41"/>
      <c r="D114" s="41"/>
      <c r="E114" s="41"/>
      <c r="F114" s="35"/>
      <c r="G114" s="35"/>
      <c r="H114" s="35"/>
      <c r="I114" s="35"/>
      <c r="J114" s="35"/>
    </row>
    <row r="115" spans="1:10" s="31" customFormat="1" ht="23.1" customHeight="1" x14ac:dyDescent="0.25">
      <c r="A115" s="34"/>
      <c r="B115" s="34"/>
      <c r="C115" s="45"/>
      <c r="D115" s="45"/>
      <c r="E115" s="45"/>
      <c r="F115" s="34"/>
      <c r="G115" s="34"/>
      <c r="H115" s="34"/>
      <c r="I115" s="34"/>
      <c r="J115" s="34"/>
    </row>
    <row r="116" spans="1:10" s="31" customFormat="1" ht="23.1" customHeight="1" x14ac:dyDescent="0.25">
      <c r="A116" s="34"/>
      <c r="B116" s="34"/>
      <c r="C116" s="45"/>
      <c r="D116" s="45"/>
      <c r="E116" s="45"/>
      <c r="F116" s="34"/>
      <c r="G116" s="34"/>
      <c r="H116" s="34"/>
      <c r="I116" s="34"/>
      <c r="J116" s="34"/>
    </row>
    <row r="117" spans="1:10" s="31" customFormat="1" ht="23.1" customHeight="1" x14ac:dyDescent="0.25"/>
    <row r="118" spans="1:10" s="31" customFormat="1" ht="23.1" customHeight="1" x14ac:dyDescent="0.25"/>
    <row r="119" spans="1:10" s="31" customFormat="1" ht="23.1" customHeight="1" x14ac:dyDescent="0.25"/>
    <row r="120" spans="1:10" s="31" customFormat="1" ht="23.1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spans="1:10" s="31" customFormat="1" ht="23.1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spans="1:10" s="31" customFormat="1" ht="23.1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spans="1:10" s="31" customFormat="1" ht="23.1" customHeight="1" x14ac:dyDescent="0.25">
      <c r="A123" s="30"/>
      <c r="B123" s="46"/>
      <c r="C123" s="46"/>
      <c r="D123" s="46"/>
      <c r="E123" s="46"/>
      <c r="F123" s="30"/>
      <c r="G123" s="30"/>
      <c r="H123" s="30"/>
      <c r="I123" s="30"/>
      <c r="J123" s="30"/>
    </row>
    <row r="124" spans="1:10" s="31" customFormat="1" ht="23.1" customHeight="1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s="31" customFormat="1" ht="23.1" customHeight="1" x14ac:dyDescent="0.25">
      <c r="A125" s="32"/>
      <c r="B125" s="33"/>
      <c r="C125" s="33"/>
      <c r="D125" s="33"/>
      <c r="E125" s="33"/>
      <c r="F125" s="32"/>
      <c r="G125" s="32"/>
      <c r="H125" s="32"/>
      <c r="I125" s="32"/>
      <c r="J125" s="32"/>
    </row>
    <row r="126" spans="1:10" s="31" customFormat="1" ht="23.1" customHeight="1" x14ac:dyDescent="0.25">
      <c r="A126" s="32"/>
      <c r="B126" s="33"/>
      <c r="C126" s="33"/>
      <c r="D126" s="33"/>
      <c r="E126" s="33"/>
      <c r="F126" s="32"/>
      <c r="G126" s="32"/>
      <c r="H126" s="32"/>
      <c r="I126" s="32"/>
      <c r="J126" s="32"/>
    </row>
    <row r="127" spans="1:10" s="39" customFormat="1" ht="23.1" customHeight="1" x14ac:dyDescent="0.25">
      <c r="A127" s="34"/>
      <c r="B127" s="35"/>
      <c r="C127" s="36"/>
      <c r="D127" s="37"/>
      <c r="E127" s="38"/>
      <c r="F127" s="34"/>
      <c r="G127" s="34"/>
      <c r="H127" s="34"/>
      <c r="I127" s="34"/>
      <c r="J127" s="34"/>
    </row>
    <row r="128" spans="1:10" s="31" customFormat="1" ht="23.1" customHeight="1" x14ac:dyDescent="0.25">
      <c r="A128" s="34"/>
      <c r="B128" s="40"/>
      <c r="C128" s="41"/>
      <c r="D128" s="41"/>
      <c r="E128" s="38"/>
      <c r="F128" s="34"/>
      <c r="G128" s="34"/>
      <c r="H128" s="34"/>
      <c r="I128" s="34"/>
      <c r="J128" s="34"/>
    </row>
    <row r="129" spans="1:10" s="31" customFormat="1" ht="23.1" customHeight="1" x14ac:dyDescent="0.25">
      <c r="A129" s="34"/>
      <c r="B129" s="42"/>
      <c r="C129" s="41"/>
      <c r="D129" s="41"/>
      <c r="E129" s="38"/>
      <c r="F129" s="34"/>
      <c r="G129" s="34"/>
      <c r="H129" s="34"/>
      <c r="I129" s="34"/>
      <c r="J129" s="34"/>
    </row>
    <row r="130" spans="1:10" s="31" customFormat="1" ht="23.1" customHeight="1" x14ac:dyDescent="0.25">
      <c r="A130" s="34"/>
      <c r="B130" s="42"/>
      <c r="C130" s="41"/>
      <c r="D130" s="41"/>
      <c r="E130" s="43"/>
      <c r="F130" s="34"/>
      <c r="G130" s="34"/>
      <c r="H130" s="34"/>
      <c r="I130" s="34"/>
      <c r="J130" s="34"/>
    </row>
    <row r="131" spans="1:10" s="31" customFormat="1" ht="23.1" customHeight="1" x14ac:dyDescent="0.25">
      <c r="A131" s="34"/>
      <c r="B131" s="42"/>
      <c r="C131" s="41"/>
      <c r="D131" s="41"/>
      <c r="E131" s="43"/>
      <c r="F131" s="34"/>
      <c r="G131" s="34"/>
      <c r="H131" s="34"/>
      <c r="I131" s="34"/>
      <c r="J131" s="34"/>
    </row>
    <row r="132" spans="1:10" s="31" customFormat="1" ht="23.1" customHeight="1" x14ac:dyDescent="0.25">
      <c r="A132" s="34"/>
      <c r="B132" s="42"/>
      <c r="C132" s="41"/>
      <c r="D132" s="41"/>
      <c r="E132" s="43"/>
      <c r="F132" s="34"/>
      <c r="G132" s="34"/>
      <c r="H132" s="34"/>
      <c r="I132" s="34"/>
      <c r="J132" s="34"/>
    </row>
    <row r="133" spans="1:10" s="31" customFormat="1" ht="23.1" customHeight="1" x14ac:dyDescent="0.25">
      <c r="A133" s="34"/>
      <c r="B133" s="42"/>
      <c r="C133" s="41"/>
      <c r="D133" s="41"/>
      <c r="E133" s="41"/>
      <c r="F133" s="34"/>
      <c r="G133" s="34"/>
      <c r="H133" s="34"/>
      <c r="I133" s="34"/>
      <c r="J133" s="34"/>
    </row>
    <row r="134" spans="1:10" s="31" customFormat="1" ht="23.1" customHeight="1" x14ac:dyDescent="0.25">
      <c r="A134" s="34"/>
      <c r="B134" s="42"/>
      <c r="C134" s="41"/>
      <c r="D134" s="41"/>
      <c r="E134" s="41"/>
      <c r="F134" s="34"/>
      <c r="G134" s="34"/>
      <c r="H134" s="34"/>
      <c r="I134" s="34"/>
      <c r="J134" s="34"/>
    </row>
    <row r="135" spans="1:10" s="31" customFormat="1" ht="23.1" customHeight="1" x14ac:dyDescent="0.25">
      <c r="A135" s="34"/>
      <c r="B135" s="42"/>
      <c r="C135" s="41"/>
      <c r="D135" s="41"/>
      <c r="E135" s="41"/>
      <c r="F135" s="34"/>
      <c r="G135" s="34"/>
      <c r="H135" s="34"/>
      <c r="I135" s="34"/>
      <c r="J135" s="34"/>
    </row>
    <row r="136" spans="1:10" s="31" customFormat="1" ht="23.1" customHeight="1" x14ac:dyDescent="0.25">
      <c r="A136" s="34"/>
      <c r="B136" s="42"/>
      <c r="C136" s="41"/>
      <c r="D136" s="41"/>
      <c r="E136" s="41"/>
      <c r="F136" s="34"/>
      <c r="G136" s="34"/>
      <c r="H136" s="34"/>
      <c r="I136" s="34"/>
      <c r="J136" s="34"/>
    </row>
    <row r="137" spans="1:10" s="31" customFormat="1" ht="23.1" customHeight="1" x14ac:dyDescent="0.25">
      <c r="A137" s="44"/>
      <c r="B137" s="42"/>
      <c r="C137" s="41"/>
      <c r="D137" s="41"/>
      <c r="E137" s="41"/>
      <c r="F137" s="34"/>
      <c r="G137" s="34"/>
      <c r="H137" s="34"/>
      <c r="I137" s="34"/>
      <c r="J137" s="34"/>
    </row>
    <row r="138" spans="1:10" s="31" customFormat="1" ht="23.1" customHeight="1" x14ac:dyDescent="0.25">
      <c r="A138" s="44"/>
      <c r="B138" s="42"/>
      <c r="C138" s="41"/>
      <c r="D138" s="41"/>
      <c r="E138" s="41"/>
      <c r="F138" s="35"/>
      <c r="G138" s="35"/>
      <c r="H138" s="35"/>
      <c r="I138" s="35"/>
      <c r="J138" s="35"/>
    </row>
    <row r="139" spans="1:10" s="31" customFormat="1" ht="23.1" customHeight="1" x14ac:dyDescent="0.25">
      <c r="A139" s="44"/>
      <c r="B139" s="42"/>
      <c r="C139" s="41"/>
      <c r="D139" s="41"/>
      <c r="E139" s="41"/>
      <c r="F139" s="35"/>
      <c r="G139" s="35"/>
      <c r="H139" s="35"/>
      <c r="I139" s="35"/>
      <c r="J139" s="35"/>
    </row>
    <row r="140" spans="1:10" s="31" customFormat="1" ht="23.1" customHeight="1" x14ac:dyDescent="0.25">
      <c r="A140" s="34"/>
      <c r="B140" s="34"/>
      <c r="C140" s="45"/>
      <c r="D140" s="45"/>
      <c r="E140" s="45"/>
      <c r="F140" s="34"/>
      <c r="G140" s="34"/>
      <c r="H140" s="34"/>
      <c r="I140" s="34"/>
      <c r="J140" s="34"/>
    </row>
    <row r="141" spans="1:10" s="31" customFormat="1" ht="23.1" customHeight="1" x14ac:dyDescent="0.25">
      <c r="A141" s="34"/>
      <c r="B141" s="34"/>
      <c r="C141" s="45"/>
      <c r="D141" s="45"/>
      <c r="E141" s="45"/>
      <c r="F141" s="34"/>
      <c r="G141" s="34"/>
      <c r="H141" s="34"/>
      <c r="I141" s="34"/>
      <c r="J141" s="34"/>
    </row>
    <row r="142" spans="1:10" s="31" customFormat="1" ht="23.1" customHeight="1" x14ac:dyDescent="0.25"/>
    <row r="143" spans="1:10" s="31" customFormat="1" ht="23.1" customHeight="1" x14ac:dyDescent="0.25"/>
    <row r="144" spans="1:10" s="31" customFormat="1" ht="23.1" customHeight="1" x14ac:dyDescent="0.25"/>
    <row r="145" spans="1:10" s="31" customFormat="1" ht="23.1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s="31" customFormat="1" ht="23.1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s="31" customFormat="1" ht="23.1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s="31" customFormat="1" ht="23.1" customHeight="1" x14ac:dyDescent="0.25">
      <c r="A148" s="30"/>
      <c r="B148" s="46"/>
      <c r="C148" s="46"/>
      <c r="D148" s="46"/>
      <c r="E148" s="46"/>
      <c r="F148" s="30"/>
      <c r="G148" s="30"/>
      <c r="H148" s="30"/>
      <c r="I148" s="30"/>
      <c r="J148" s="30"/>
    </row>
    <row r="149" spans="1:10" s="31" customFormat="1" ht="23.1" customHeight="1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s="31" customFormat="1" ht="23.1" customHeight="1" x14ac:dyDescent="0.25">
      <c r="A150" s="32"/>
      <c r="B150" s="33"/>
      <c r="C150" s="33"/>
      <c r="D150" s="33"/>
      <c r="E150" s="33"/>
      <c r="F150" s="32"/>
      <c r="G150" s="32"/>
      <c r="H150" s="32"/>
      <c r="I150" s="32"/>
      <c r="J150" s="32"/>
    </row>
    <row r="151" spans="1:10" s="31" customFormat="1" ht="23.1" customHeight="1" x14ac:dyDescent="0.25">
      <c r="A151" s="32"/>
      <c r="B151" s="33"/>
      <c r="C151" s="33"/>
      <c r="D151" s="33"/>
      <c r="E151" s="33"/>
      <c r="F151" s="32"/>
      <c r="G151" s="32"/>
      <c r="H151" s="32"/>
      <c r="I151" s="32"/>
      <c r="J151" s="32"/>
    </row>
    <row r="152" spans="1:10" s="39" customFormat="1" ht="23.1" customHeight="1" x14ac:dyDescent="0.25">
      <c r="A152" s="34"/>
      <c r="B152" s="35"/>
      <c r="C152" s="36"/>
      <c r="D152" s="37"/>
      <c r="E152" s="38"/>
      <c r="F152" s="34"/>
      <c r="G152" s="34"/>
      <c r="H152" s="34"/>
      <c r="I152" s="34"/>
      <c r="J152" s="34"/>
    </row>
    <row r="153" spans="1:10" s="31" customFormat="1" ht="23.1" customHeight="1" x14ac:dyDescent="0.25">
      <c r="A153" s="34"/>
      <c r="B153" s="40"/>
      <c r="C153" s="41"/>
      <c r="D153" s="41"/>
      <c r="E153" s="38"/>
      <c r="F153" s="34"/>
      <c r="G153" s="34"/>
      <c r="H153" s="34"/>
      <c r="I153" s="34"/>
      <c r="J153" s="34"/>
    </row>
    <row r="154" spans="1:10" s="31" customFormat="1" ht="23.1" customHeight="1" x14ac:dyDescent="0.25">
      <c r="A154" s="34"/>
      <c r="B154" s="42"/>
      <c r="C154" s="41"/>
      <c r="D154" s="41"/>
      <c r="E154" s="38"/>
      <c r="F154" s="34"/>
      <c r="G154" s="34"/>
      <c r="H154" s="34"/>
      <c r="I154" s="34"/>
      <c r="J154" s="34"/>
    </row>
    <row r="155" spans="1:10" s="31" customFormat="1" ht="23.1" customHeight="1" x14ac:dyDescent="0.25">
      <c r="A155" s="34"/>
      <c r="B155" s="42"/>
      <c r="C155" s="41"/>
      <c r="D155" s="41"/>
      <c r="E155" s="43"/>
      <c r="F155" s="34"/>
      <c r="G155" s="34"/>
      <c r="H155" s="34"/>
      <c r="I155" s="34"/>
      <c r="J155" s="34"/>
    </row>
    <row r="156" spans="1:10" s="31" customFormat="1" ht="23.1" customHeight="1" x14ac:dyDescent="0.25">
      <c r="A156" s="34"/>
      <c r="B156" s="42"/>
      <c r="C156" s="41"/>
      <c r="D156" s="41"/>
      <c r="E156" s="43"/>
      <c r="F156" s="34"/>
      <c r="G156" s="34"/>
      <c r="H156" s="34"/>
      <c r="I156" s="34"/>
      <c r="J156" s="34"/>
    </row>
    <row r="157" spans="1:10" s="31" customFormat="1" ht="23.1" customHeight="1" x14ac:dyDescent="0.25">
      <c r="A157" s="34"/>
      <c r="B157" s="42"/>
      <c r="C157" s="41"/>
      <c r="D157" s="41"/>
      <c r="E157" s="43"/>
      <c r="F157" s="34"/>
      <c r="G157" s="34"/>
      <c r="H157" s="34"/>
      <c r="I157" s="34"/>
      <c r="J157" s="34"/>
    </row>
    <row r="158" spans="1:10" s="31" customFormat="1" ht="23.1" customHeight="1" x14ac:dyDescent="0.25">
      <c r="A158" s="34"/>
      <c r="B158" s="42"/>
      <c r="C158" s="41"/>
      <c r="D158" s="41"/>
      <c r="E158" s="41"/>
      <c r="F158" s="34"/>
      <c r="G158" s="34"/>
      <c r="H158" s="34"/>
      <c r="I158" s="34"/>
      <c r="J158" s="34"/>
    </row>
    <row r="159" spans="1:10" s="31" customFormat="1" ht="23.1" customHeight="1" x14ac:dyDescent="0.25">
      <c r="A159" s="34"/>
      <c r="B159" s="42"/>
      <c r="C159" s="41"/>
      <c r="D159" s="41"/>
      <c r="E159" s="41"/>
      <c r="F159" s="34"/>
      <c r="G159" s="34"/>
      <c r="H159" s="34"/>
      <c r="I159" s="34"/>
      <c r="J159" s="34"/>
    </row>
    <row r="160" spans="1:10" s="31" customFormat="1" ht="23.1" customHeight="1" x14ac:dyDescent="0.25">
      <c r="A160" s="34"/>
      <c r="B160" s="42"/>
      <c r="C160" s="41"/>
      <c r="D160" s="41"/>
      <c r="E160" s="41"/>
      <c r="F160" s="34"/>
      <c r="G160" s="34"/>
      <c r="H160" s="34"/>
      <c r="I160" s="34"/>
      <c r="J160" s="34"/>
    </row>
    <row r="161" spans="1:10" s="31" customFormat="1" ht="23.1" customHeight="1" x14ac:dyDescent="0.25">
      <c r="A161" s="34"/>
      <c r="B161" s="42"/>
      <c r="C161" s="41"/>
      <c r="D161" s="41"/>
      <c r="E161" s="41"/>
      <c r="F161" s="34"/>
      <c r="G161" s="34"/>
      <c r="H161" s="34"/>
      <c r="I161" s="34"/>
      <c r="J161" s="34"/>
    </row>
    <row r="162" spans="1:10" s="31" customFormat="1" ht="23.1" customHeight="1" x14ac:dyDescent="0.25">
      <c r="A162" s="44"/>
      <c r="B162" s="42"/>
      <c r="C162" s="41"/>
      <c r="D162" s="41"/>
      <c r="E162" s="41"/>
      <c r="F162" s="34"/>
      <c r="G162" s="34"/>
      <c r="H162" s="34"/>
      <c r="I162" s="34"/>
      <c r="J162" s="34"/>
    </row>
    <row r="163" spans="1:10" s="31" customFormat="1" ht="23.1" customHeight="1" x14ac:dyDescent="0.25">
      <c r="A163" s="44"/>
      <c r="B163" s="42"/>
      <c r="C163" s="41"/>
      <c r="D163" s="41"/>
      <c r="E163" s="41"/>
      <c r="F163" s="35"/>
      <c r="G163" s="35"/>
      <c r="H163" s="35"/>
      <c r="I163" s="35"/>
      <c r="J163" s="35"/>
    </row>
    <row r="164" spans="1:10" s="31" customFormat="1" ht="23.1" customHeight="1" x14ac:dyDescent="0.25">
      <c r="A164" s="44"/>
      <c r="B164" s="42"/>
      <c r="C164" s="41"/>
      <c r="D164" s="41"/>
      <c r="E164" s="41"/>
      <c r="F164" s="35"/>
      <c r="G164" s="35"/>
      <c r="H164" s="35"/>
      <c r="I164" s="35"/>
      <c r="J164" s="35"/>
    </row>
    <row r="165" spans="1:10" s="31" customFormat="1" ht="23.1" customHeight="1" x14ac:dyDescent="0.25">
      <c r="A165" s="34"/>
      <c r="B165" s="34"/>
      <c r="C165" s="45"/>
      <c r="D165" s="45"/>
      <c r="E165" s="45"/>
      <c r="F165" s="34"/>
      <c r="G165" s="34"/>
      <c r="H165" s="34"/>
      <c r="I165" s="34"/>
      <c r="J165" s="34"/>
    </row>
    <row r="166" spans="1:10" s="31" customFormat="1" ht="23.1" customHeight="1" x14ac:dyDescent="0.25">
      <c r="A166" s="34"/>
      <c r="B166" s="34"/>
      <c r="C166" s="45"/>
      <c r="D166" s="45"/>
      <c r="E166" s="45"/>
      <c r="F166" s="34"/>
      <c r="G166" s="34"/>
      <c r="H166" s="34"/>
      <c r="I166" s="34"/>
      <c r="J166" s="34"/>
    </row>
    <row r="167" spans="1:10" s="31" customFormat="1" ht="23.1" customHeight="1" x14ac:dyDescent="0.25"/>
    <row r="168" spans="1:10" s="31" customFormat="1" ht="23.1" customHeight="1" x14ac:dyDescent="0.25"/>
    <row r="169" spans="1:10" s="31" customFormat="1" ht="23.1" customHeight="1" x14ac:dyDescent="0.25"/>
    <row r="170" spans="1:10" s="31" customFormat="1" ht="23.1" customHeight="1" x14ac:dyDescent="0.25"/>
    <row r="171" spans="1:10" s="31" customFormat="1" ht="23.1" customHeight="1" x14ac:dyDescent="0.25"/>
    <row r="172" spans="1:10" s="31" customFormat="1" ht="23.1" customHeight="1" x14ac:dyDescent="0.25"/>
    <row r="173" spans="1:10" s="31" customFormat="1" ht="23.1" customHeight="1" x14ac:dyDescent="0.25"/>
    <row r="174" spans="1:10" s="31" customFormat="1" ht="23.1" customHeight="1" x14ac:dyDescent="0.25"/>
    <row r="175" spans="1:10" s="31" customFormat="1" ht="23.1" customHeight="1" x14ac:dyDescent="0.25"/>
    <row r="176" spans="1:10" s="31" customFormat="1" ht="23.1" customHeight="1" x14ac:dyDescent="0.25"/>
    <row r="177" s="31" customFormat="1" ht="23.1" customHeight="1" x14ac:dyDescent="0.25"/>
    <row r="178" s="31" customFormat="1" ht="23.1" customHeight="1" x14ac:dyDescent="0.25"/>
    <row r="179" s="31" customFormat="1" ht="23.1" customHeight="1" x14ac:dyDescent="0.25"/>
    <row r="180" s="31" customFormat="1" ht="23.1" customHeight="1" x14ac:dyDescent="0.25"/>
    <row r="181" s="31" customFormat="1" ht="23.1" customHeight="1" x14ac:dyDescent="0.25"/>
    <row r="182" s="31" customFormat="1" ht="23.1" customHeight="1" x14ac:dyDescent="0.25"/>
    <row r="183" s="31" customFormat="1" ht="23.1" customHeight="1" x14ac:dyDescent="0.25"/>
    <row r="184" s="31" customFormat="1" ht="23.1" customHeight="1" x14ac:dyDescent="0.25"/>
    <row r="185" s="31" customFormat="1" ht="23.1" customHeight="1" x14ac:dyDescent="0.25"/>
    <row r="186" s="31" customFormat="1" ht="23.1" customHeight="1" x14ac:dyDescent="0.25"/>
    <row r="187" s="47" customFormat="1" ht="23.1" customHeight="1" x14ac:dyDescent="0.25"/>
    <row r="188" s="47" customFormat="1" ht="23.1" customHeight="1" x14ac:dyDescent="0.25"/>
    <row r="189" s="47" customFormat="1" ht="23.1" customHeight="1" x14ac:dyDescent="0.25"/>
    <row r="190" s="47" customFormat="1" ht="23.1" customHeight="1" x14ac:dyDescent="0.25"/>
    <row r="191" s="47" customFormat="1" ht="23.1" customHeight="1" x14ac:dyDescent="0.25"/>
    <row r="192" s="47" customFormat="1" ht="23.1" customHeight="1" x14ac:dyDescent="0.25"/>
    <row r="193" s="47" customFormat="1" ht="23.1" customHeight="1" x14ac:dyDescent="0.25"/>
    <row r="194" s="47" customFormat="1" ht="23.1" customHeight="1" x14ac:dyDescent="0.25"/>
    <row r="195" s="47" customFormat="1" ht="23.1" customHeight="1" x14ac:dyDescent="0.25"/>
    <row r="196" s="47" customFormat="1" ht="23.1" customHeight="1" x14ac:dyDescent="0.25"/>
    <row r="197" s="47" customFormat="1" ht="23.1" customHeight="1" x14ac:dyDescent="0.25"/>
    <row r="198" s="47" customFormat="1" ht="23.1" customHeight="1" x14ac:dyDescent="0.25"/>
    <row r="199" s="47" customFormat="1" ht="23.1" customHeight="1" x14ac:dyDescent="0.25"/>
    <row r="200" s="47" customFormat="1" ht="23.1" customHeight="1" x14ac:dyDescent="0.25"/>
    <row r="201" s="47" customFormat="1" ht="23.1" customHeight="1" x14ac:dyDescent="0.25"/>
    <row r="202" s="47" customFormat="1" ht="23.1" customHeight="1" x14ac:dyDescent="0.25"/>
    <row r="203" s="47" customFormat="1" ht="23.1" customHeight="1" x14ac:dyDescent="0.25"/>
    <row r="204" s="47" customFormat="1" ht="23.1" customHeight="1" x14ac:dyDescent="0.25"/>
    <row r="205" s="47" customFormat="1" ht="23.1" customHeight="1" x14ac:dyDescent="0.25"/>
    <row r="206" s="47" customFormat="1" ht="23.1" customHeight="1" x14ac:dyDescent="0.25"/>
    <row r="207" s="47" customFormat="1" ht="23.1" customHeight="1" x14ac:dyDescent="0.25"/>
    <row r="208" s="47" customFormat="1" ht="23.1" customHeight="1" x14ac:dyDescent="0.25"/>
    <row r="209" s="47" customFormat="1" ht="23.1" customHeight="1" x14ac:dyDescent="0.25"/>
    <row r="210" s="47" customFormat="1" ht="23.1" customHeight="1" x14ac:dyDescent="0.25"/>
    <row r="211" s="47" customFormat="1" ht="23.1" customHeight="1" x14ac:dyDescent="0.25"/>
    <row r="212" s="47" customFormat="1" ht="23.1" customHeight="1" x14ac:dyDescent="0.25"/>
    <row r="213" s="47" customFormat="1" ht="23.1" customHeight="1" x14ac:dyDescent="0.25"/>
    <row r="214" s="47" customFormat="1" ht="23.1" customHeight="1" x14ac:dyDescent="0.25"/>
    <row r="215" s="47" customFormat="1" ht="23.1" customHeight="1" x14ac:dyDescent="0.25"/>
    <row r="216" s="47" customFormat="1" ht="23.1" customHeight="1" x14ac:dyDescent="0.25"/>
    <row r="217" s="47" customFormat="1" ht="23.1" customHeight="1" x14ac:dyDescent="0.25"/>
    <row r="218" s="47" customFormat="1" ht="23.1" customHeight="1" x14ac:dyDescent="0.25"/>
    <row r="219" s="47" customFormat="1" ht="23.1" customHeight="1" x14ac:dyDescent="0.25"/>
    <row r="220" s="47" customFormat="1" ht="23.1" customHeight="1" x14ac:dyDescent="0.25"/>
    <row r="221" s="47" customFormat="1" ht="23.1" customHeight="1" x14ac:dyDescent="0.25"/>
    <row r="222" s="47" customFormat="1" ht="23.1" customHeight="1" x14ac:dyDescent="0.25"/>
    <row r="223" s="47" customFormat="1" ht="23.1" customHeight="1" x14ac:dyDescent="0.25"/>
    <row r="224" s="47" customFormat="1" ht="23.1" customHeight="1" x14ac:dyDescent="0.25"/>
    <row r="225" s="47" customFormat="1" ht="23.1" customHeight="1" x14ac:dyDescent="0.25"/>
    <row r="226" s="47" customFormat="1" ht="23.1" customHeight="1" x14ac:dyDescent="0.25"/>
    <row r="227" s="48" customFormat="1" x14ac:dyDescent="0.3"/>
    <row r="228" s="48" customFormat="1" x14ac:dyDescent="0.3"/>
    <row r="229" s="48" customFormat="1" x14ac:dyDescent="0.3"/>
    <row r="230" s="48" customFormat="1" x14ac:dyDescent="0.3"/>
    <row r="231" s="48" customFormat="1" x14ac:dyDescent="0.3"/>
    <row r="232" s="48" customFormat="1" x14ac:dyDescent="0.3"/>
    <row r="233" s="48" customFormat="1" x14ac:dyDescent="0.3"/>
    <row r="234" s="48" customFormat="1" x14ac:dyDescent="0.3"/>
    <row r="235" s="48" customFormat="1" x14ac:dyDescent="0.3"/>
    <row r="236" s="48" customFormat="1" x14ac:dyDescent="0.3"/>
    <row r="237" s="48" customFormat="1" x14ac:dyDescent="0.3"/>
    <row r="238" s="48" customFormat="1" x14ac:dyDescent="0.3"/>
    <row r="239" s="48" customFormat="1" x14ac:dyDescent="0.3"/>
    <row r="240" s="48" customFormat="1" x14ac:dyDescent="0.3"/>
    <row r="241" s="48" customFormat="1" x14ac:dyDescent="0.3"/>
    <row r="242" s="48" customFormat="1" x14ac:dyDescent="0.3"/>
    <row r="243" s="48" customFormat="1" x14ac:dyDescent="0.3"/>
    <row r="244" s="48" customFormat="1" x14ac:dyDescent="0.3"/>
    <row r="245" s="48" customFormat="1" x14ac:dyDescent="0.3"/>
    <row r="246" s="48" customFormat="1" x14ac:dyDescent="0.3"/>
    <row r="247" s="48" customFormat="1" x14ac:dyDescent="0.3"/>
    <row r="248" s="48" customFormat="1" x14ac:dyDescent="0.3"/>
    <row r="249" s="48" customFormat="1" x14ac:dyDescent="0.3"/>
    <row r="250" s="48" customFormat="1" x14ac:dyDescent="0.3"/>
    <row r="251" s="48" customFormat="1" x14ac:dyDescent="0.3"/>
    <row r="252" s="48" customFormat="1" x14ac:dyDescent="0.3"/>
    <row r="253" s="48" customFormat="1" x14ac:dyDescent="0.3"/>
    <row r="254" s="48" customFormat="1" x14ac:dyDescent="0.3"/>
    <row r="255" s="48" customFormat="1" x14ac:dyDescent="0.3"/>
    <row r="256" s="48" customFormat="1" x14ac:dyDescent="0.3"/>
    <row r="257" s="48" customFormat="1" x14ac:dyDescent="0.3"/>
    <row r="258" s="48" customFormat="1" x14ac:dyDescent="0.3"/>
    <row r="259" s="48" customFormat="1" x14ac:dyDescent="0.3"/>
    <row r="260" s="48" customFormat="1" x14ac:dyDescent="0.3"/>
    <row r="261" s="48" customFormat="1" x14ac:dyDescent="0.3"/>
    <row r="262" s="48" customFormat="1" x14ac:dyDescent="0.3"/>
    <row r="263" s="48" customFormat="1" x14ac:dyDescent="0.3"/>
    <row r="264" s="48" customFormat="1" x14ac:dyDescent="0.3"/>
    <row r="265" s="48" customFormat="1" x14ac:dyDescent="0.3"/>
    <row r="266" s="48" customFormat="1" x14ac:dyDescent="0.3"/>
    <row r="267" s="48" customFormat="1" x14ac:dyDescent="0.3"/>
    <row r="268" s="48" customFormat="1" x14ac:dyDescent="0.3"/>
    <row r="269" s="48" customFormat="1" x14ac:dyDescent="0.3"/>
    <row r="270" s="48" customFormat="1" x14ac:dyDescent="0.3"/>
    <row r="271" s="48" customFormat="1" x14ac:dyDescent="0.3"/>
    <row r="272" s="48" customFormat="1" x14ac:dyDescent="0.3"/>
    <row r="273" s="48" customFormat="1" x14ac:dyDescent="0.3"/>
    <row r="274" s="48" customFormat="1" x14ac:dyDescent="0.3"/>
    <row r="275" s="48" customFormat="1" x14ac:dyDescent="0.3"/>
    <row r="276" s="48" customFormat="1" x14ac:dyDescent="0.3"/>
    <row r="277" s="48" customFormat="1" x14ac:dyDescent="0.3"/>
    <row r="278" s="48" customFormat="1" x14ac:dyDescent="0.3"/>
    <row r="279" s="48" customFormat="1" x14ac:dyDescent="0.3"/>
    <row r="280" s="48" customFormat="1" x14ac:dyDescent="0.3"/>
    <row r="281" s="48" customFormat="1" x14ac:dyDescent="0.3"/>
    <row r="282" s="48" customFormat="1" x14ac:dyDescent="0.3"/>
    <row r="283" s="48" customFormat="1" x14ac:dyDescent="0.3"/>
    <row r="284" s="48" customFormat="1" x14ac:dyDescent="0.3"/>
    <row r="285" s="48" customFormat="1" x14ac:dyDescent="0.3"/>
    <row r="286" s="48" customFormat="1" x14ac:dyDescent="0.3"/>
    <row r="287" s="48" customFormat="1" x14ac:dyDescent="0.3"/>
    <row r="288" s="48" customFormat="1" x14ac:dyDescent="0.3"/>
    <row r="289" s="48" customFormat="1" x14ac:dyDescent="0.3"/>
    <row r="290" s="48" customFormat="1" x14ac:dyDescent="0.3"/>
    <row r="291" s="48" customFormat="1" x14ac:dyDescent="0.3"/>
    <row r="292" s="48" customFormat="1" x14ac:dyDescent="0.3"/>
    <row r="293" s="48" customFormat="1" x14ac:dyDescent="0.3"/>
    <row r="294" s="48" customFormat="1" x14ac:dyDescent="0.3"/>
    <row r="295" s="48" customFormat="1" x14ac:dyDescent="0.3"/>
    <row r="296" s="48" customFormat="1" x14ac:dyDescent="0.3"/>
    <row r="297" s="48" customFormat="1" x14ac:dyDescent="0.3"/>
  </sheetData>
  <mergeCells count="27">
    <mergeCell ref="K2:K21"/>
    <mergeCell ref="O8:O13"/>
    <mergeCell ref="O14:O21"/>
    <mergeCell ref="O5:U5"/>
    <mergeCell ref="O6:O7"/>
    <mergeCell ref="P6:P7"/>
    <mergeCell ref="Q6:Q7"/>
    <mergeCell ref="R6:R7"/>
    <mergeCell ref="S6:S7"/>
    <mergeCell ref="T6:T7"/>
    <mergeCell ref="U6:U7"/>
    <mergeCell ref="A1:J1"/>
    <mergeCell ref="A2:J2"/>
    <mergeCell ref="A23:J23"/>
    <mergeCell ref="A24:J24"/>
    <mergeCell ref="F5:F6"/>
    <mergeCell ref="G5:G6"/>
    <mergeCell ref="H5:H6"/>
    <mergeCell ref="D5:D6"/>
    <mergeCell ref="E5:E6"/>
    <mergeCell ref="J5:J6"/>
    <mergeCell ref="A5:A6"/>
    <mergeCell ref="B5:B6"/>
    <mergeCell ref="C5:C6"/>
    <mergeCell ref="I5:I6"/>
    <mergeCell ref="E3:I3"/>
    <mergeCell ref="E4:I4"/>
  </mergeCells>
  <printOptions horizontalCentered="1"/>
  <pageMargins left="0.23622047244094491" right="0.23622047244094491" top="0.23622047244094491" bottom="0.23622047244094491" header="0" footer="0"/>
  <pageSetup paperSize="9" scale="88" orientation="landscape" horizontalDpi="4294967292" verticalDpi="4294967292" r:id="rId1"/>
  <rowBreaks count="1" manualBreakCount="1">
    <brk id="24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621DB44-FC41-45FC-91B1-0AE633A950FE}">
          <x14:formula1>
            <xm:f>Лист1!$B$3:$B$15</xm:f>
          </x14:formula1>
          <xm:sqref>H7:H21</xm:sqref>
        </x14:dataValidation>
        <x14:dataValidation type="list" allowBlank="1" showInputMessage="1" showErrorMessage="1" xr:uid="{D2168D0D-271B-486A-86D3-A5F43759107F}">
          <x14:formula1>
            <xm:f>Лист1!$A$3:$A$19</xm:f>
          </x14:formula1>
          <xm:sqref>G7:G21</xm:sqref>
        </x14:dataValidation>
        <x14:dataValidation type="list" allowBlank="1" showInputMessage="1" showErrorMessage="1" xr:uid="{EB06E359-810D-4D3B-BB69-641A6CCFD48B}">
          <x14:formula1>
            <xm:f>Лист1!$C$3:$C$16</xm:f>
          </x14:formula1>
          <xm:sqref>I7:I21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86C6-ED19-4376-88D5-A8494C972BD8}">
  <dimension ref="A1:C21"/>
  <sheetViews>
    <sheetView workbookViewId="0">
      <selection sqref="A1:C2"/>
    </sheetView>
  </sheetViews>
  <sheetFormatPr defaultRowHeight="16.5" x14ac:dyDescent="0.3"/>
  <cols>
    <col min="1" max="1" width="4.28515625" style="5" customWidth="1"/>
    <col min="2" max="2" width="19.42578125" style="5" customWidth="1"/>
    <col min="3" max="3" width="20.85546875" style="5" customWidth="1"/>
    <col min="4" max="16384" width="9.140625" style="5"/>
  </cols>
  <sheetData>
    <row r="1" spans="1:3" x14ac:dyDescent="0.3">
      <c r="A1" s="122" t="s">
        <v>56</v>
      </c>
      <c r="B1" s="123"/>
      <c r="C1" s="124"/>
    </row>
    <row r="2" spans="1:3" x14ac:dyDescent="0.3">
      <c r="A2" s="125"/>
      <c r="B2" s="126"/>
      <c r="C2" s="127"/>
    </row>
    <row r="3" spans="1:3" ht="18.75" thickBot="1" x14ac:dyDescent="0.35">
      <c r="A3" s="128"/>
      <c r="B3" s="129"/>
      <c r="C3" s="130"/>
    </row>
    <row r="4" spans="1:3" ht="17.25" thickBot="1" x14ac:dyDescent="0.35">
      <c r="A4" s="51" t="s">
        <v>57</v>
      </c>
      <c r="B4" s="131" t="str">
        <f>CONCATENATE(Школа!K2)</f>
        <v/>
      </c>
      <c r="C4" s="132"/>
    </row>
    <row r="5" spans="1:3" ht="25.5" x14ac:dyDescent="0.3">
      <c r="A5" s="52" t="s">
        <v>58</v>
      </c>
      <c r="B5" s="53" t="s">
        <v>59</v>
      </c>
      <c r="C5" s="54" t="s">
        <v>60</v>
      </c>
    </row>
    <row r="6" spans="1:3" x14ac:dyDescent="0.3">
      <c r="A6" s="55">
        <v>1</v>
      </c>
      <c r="B6" s="56" t="s">
        <v>30</v>
      </c>
      <c r="C6" s="57">
        <f>COUNTIF(Школа!I7:I21, "5XS")</f>
        <v>0</v>
      </c>
    </row>
    <row r="7" spans="1:3" x14ac:dyDescent="0.3">
      <c r="A7" s="55">
        <v>2</v>
      </c>
      <c r="B7" s="56" t="s">
        <v>33</v>
      </c>
      <c r="C7" s="57">
        <f>COUNTIF(Школа!I7:I21, "4XS")</f>
        <v>0</v>
      </c>
    </row>
    <row r="8" spans="1:3" x14ac:dyDescent="0.3">
      <c r="A8" s="55">
        <v>3</v>
      </c>
      <c r="B8" s="56" t="s">
        <v>36</v>
      </c>
      <c r="C8" s="57">
        <f>COUNTIF(Школа!I7:I21, "3XS")</f>
        <v>0</v>
      </c>
    </row>
    <row r="9" spans="1:3" x14ac:dyDescent="0.3">
      <c r="A9" s="55">
        <v>4</v>
      </c>
      <c r="B9" s="56" t="s">
        <v>39</v>
      </c>
      <c r="C9" s="57">
        <f>COUNTIF(Школа!I7:I21, "2XS")</f>
        <v>0</v>
      </c>
    </row>
    <row r="10" spans="1:3" x14ac:dyDescent="0.3">
      <c r="A10" s="55">
        <v>5</v>
      </c>
      <c r="B10" s="56" t="s">
        <v>42</v>
      </c>
      <c r="C10" s="57">
        <f>COUNTIF(Школа!I7:I21, "XS")</f>
        <v>0</v>
      </c>
    </row>
    <row r="11" spans="1:3" x14ac:dyDescent="0.3">
      <c r="A11" s="55">
        <v>6</v>
      </c>
      <c r="B11" s="56" t="s">
        <v>45</v>
      </c>
      <c r="C11" s="57">
        <f>COUNTIF(Школа!I7:I21, "S KIDS")</f>
        <v>0</v>
      </c>
    </row>
    <row r="12" spans="1:3" x14ac:dyDescent="0.3">
      <c r="A12" s="55">
        <v>7</v>
      </c>
      <c r="B12" s="56" t="s">
        <v>48</v>
      </c>
      <c r="C12" s="57">
        <f>COUNTIF(Школа!I7:I21, "S")</f>
        <v>1</v>
      </c>
    </row>
    <row r="13" spans="1:3" x14ac:dyDescent="0.3">
      <c r="A13" s="55">
        <v>8</v>
      </c>
      <c r="B13" s="56" t="s">
        <v>49</v>
      </c>
      <c r="C13" s="57">
        <f>COUNTIF(Школа!I7:I21, "M")</f>
        <v>0</v>
      </c>
    </row>
    <row r="14" spans="1:3" x14ac:dyDescent="0.3">
      <c r="A14" s="55">
        <v>9</v>
      </c>
      <c r="B14" s="56" t="s">
        <v>50</v>
      </c>
      <c r="C14" s="57">
        <f>COUNTIF(Школа!I7:I21, "L")</f>
        <v>0</v>
      </c>
    </row>
    <row r="15" spans="1:3" x14ac:dyDescent="0.3">
      <c r="A15" s="55">
        <v>10</v>
      </c>
      <c r="B15" s="56" t="s">
        <v>51</v>
      </c>
      <c r="C15" s="57">
        <f>COUNTIF(Школа!I7:I21, "XL")</f>
        <v>0</v>
      </c>
    </row>
    <row r="16" spans="1:3" x14ac:dyDescent="0.3">
      <c r="A16" s="55">
        <v>11</v>
      </c>
      <c r="B16" s="56" t="s">
        <v>52</v>
      </c>
      <c r="C16" s="57">
        <f>COUNTIF(Школа!I7:I21, "2XL")</f>
        <v>0</v>
      </c>
    </row>
    <row r="17" spans="1:3" x14ac:dyDescent="0.3">
      <c r="A17" s="55">
        <v>12</v>
      </c>
      <c r="B17" s="56" t="s">
        <v>53</v>
      </c>
      <c r="C17" s="57">
        <f>COUNTIF(Школа!I7:I21, "3XL")</f>
        <v>0</v>
      </c>
    </row>
    <row r="18" spans="1:3" x14ac:dyDescent="0.3">
      <c r="A18" s="55">
        <v>13</v>
      </c>
      <c r="B18" s="56" t="s">
        <v>54</v>
      </c>
      <c r="C18" s="57">
        <f>COUNTIF(Школа!I7:I21, "4XL")</f>
        <v>0</v>
      </c>
    </row>
    <row r="19" spans="1:3" x14ac:dyDescent="0.3">
      <c r="A19" s="55">
        <v>14</v>
      </c>
      <c r="B19" s="56" t="s">
        <v>55</v>
      </c>
      <c r="C19" s="57">
        <f>COUNTIF(Школа!I7:I21, "5XL")</f>
        <v>0</v>
      </c>
    </row>
    <row r="20" spans="1:3" x14ac:dyDescent="0.3">
      <c r="A20" s="55"/>
      <c r="B20" s="22"/>
      <c r="C20" s="57"/>
    </row>
    <row r="21" spans="1:3" ht="17.25" thickBot="1" x14ac:dyDescent="0.35">
      <c r="A21" s="58"/>
      <c r="B21" s="59" t="s">
        <v>61</v>
      </c>
      <c r="C21" s="60">
        <f>SUM(C6:C20)</f>
        <v>1</v>
      </c>
    </row>
  </sheetData>
  <mergeCells count="3">
    <mergeCell ref="A1:C2"/>
    <mergeCell ref="A3:C3"/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9"/>
  <sheetViews>
    <sheetView workbookViewId="0">
      <selection activeCell="F9" sqref="F9"/>
    </sheetView>
  </sheetViews>
  <sheetFormatPr defaultRowHeight="15" x14ac:dyDescent="0.25"/>
  <cols>
    <col min="2" max="2" width="14.7109375" customWidth="1"/>
    <col min="3" max="3" width="11.140625" customWidth="1"/>
  </cols>
  <sheetData>
    <row r="2" spans="1:3" ht="30" x14ac:dyDescent="0.25">
      <c r="A2" s="2" t="s">
        <v>14</v>
      </c>
      <c r="B2" s="2" t="s">
        <v>15</v>
      </c>
      <c r="C2" s="3" t="s">
        <v>21</v>
      </c>
    </row>
    <row r="3" spans="1:3" x14ac:dyDescent="0.25">
      <c r="A3">
        <v>11</v>
      </c>
      <c r="B3">
        <v>10</v>
      </c>
      <c r="C3" s="4" t="s">
        <v>30</v>
      </c>
    </row>
    <row r="4" spans="1:3" x14ac:dyDescent="0.25">
      <c r="A4">
        <v>10</v>
      </c>
      <c r="B4">
        <v>9</v>
      </c>
      <c r="C4" s="4" t="s">
        <v>33</v>
      </c>
    </row>
    <row r="5" spans="1:3" x14ac:dyDescent="0.25">
      <c r="A5">
        <v>9</v>
      </c>
      <c r="B5">
        <v>8</v>
      </c>
      <c r="C5" s="4" t="s">
        <v>36</v>
      </c>
    </row>
    <row r="6" spans="1:3" x14ac:dyDescent="0.25">
      <c r="A6">
        <v>8</v>
      </c>
      <c r="B6">
        <v>7</v>
      </c>
      <c r="C6" s="4" t="s">
        <v>39</v>
      </c>
    </row>
    <row r="7" spans="1:3" x14ac:dyDescent="0.25">
      <c r="A7">
        <v>7</v>
      </c>
      <c r="B7">
        <v>6</v>
      </c>
      <c r="C7" s="4" t="s">
        <v>42</v>
      </c>
    </row>
    <row r="8" spans="1:3" x14ac:dyDescent="0.25">
      <c r="A8">
        <v>6</v>
      </c>
      <c r="B8">
        <v>5</v>
      </c>
      <c r="C8" s="4" t="s">
        <v>45</v>
      </c>
    </row>
    <row r="9" spans="1:3" x14ac:dyDescent="0.25">
      <c r="A9">
        <v>5</v>
      </c>
      <c r="B9">
        <v>4</v>
      </c>
      <c r="C9" s="4" t="s">
        <v>48</v>
      </c>
    </row>
    <row r="10" spans="1:3" x14ac:dyDescent="0.25">
      <c r="A10">
        <v>4</v>
      </c>
      <c r="B10">
        <v>3</v>
      </c>
      <c r="C10" s="4" t="s">
        <v>49</v>
      </c>
    </row>
    <row r="11" spans="1:3" x14ac:dyDescent="0.25">
      <c r="A11">
        <v>3</v>
      </c>
      <c r="B11">
        <v>2</v>
      </c>
      <c r="C11" s="4" t="s">
        <v>50</v>
      </c>
    </row>
    <row r="12" spans="1:3" x14ac:dyDescent="0.25">
      <c r="A12">
        <v>2</v>
      </c>
      <c r="B12">
        <v>1</v>
      </c>
      <c r="C12" s="4" t="s">
        <v>51</v>
      </c>
    </row>
    <row r="13" spans="1:3" x14ac:dyDescent="0.25">
      <c r="A13">
        <v>1</v>
      </c>
      <c r="B13" s="1" t="s">
        <v>16</v>
      </c>
      <c r="C13" s="4" t="s">
        <v>52</v>
      </c>
    </row>
    <row r="14" spans="1:3" x14ac:dyDescent="0.25">
      <c r="A14" s="1" t="s">
        <v>16</v>
      </c>
      <c r="B14" s="1" t="s">
        <v>10</v>
      </c>
      <c r="C14" s="4" t="s">
        <v>53</v>
      </c>
    </row>
    <row r="15" spans="1:3" x14ac:dyDescent="0.25">
      <c r="A15" s="1" t="s">
        <v>10</v>
      </c>
      <c r="B15" s="1" t="s">
        <v>11</v>
      </c>
      <c r="C15" s="4" t="s">
        <v>54</v>
      </c>
    </row>
    <row r="16" spans="1:3" x14ac:dyDescent="0.25">
      <c r="A16" s="1" t="s">
        <v>11</v>
      </c>
      <c r="C16" s="4" t="s">
        <v>55</v>
      </c>
    </row>
    <row r="17" spans="1:1" x14ac:dyDescent="0.25">
      <c r="A17" s="1" t="s">
        <v>17</v>
      </c>
    </row>
    <row r="18" spans="1:1" x14ac:dyDescent="0.25">
      <c r="A18" s="1" t="s">
        <v>18</v>
      </c>
    </row>
    <row r="19" spans="1:1" x14ac:dyDescent="0.25">
      <c r="A19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206D-D857-4211-906C-A235CCEE5A24}">
  <dimension ref="A2:O18"/>
  <sheetViews>
    <sheetView workbookViewId="0">
      <selection activeCell="P9" sqref="P9"/>
    </sheetView>
  </sheetViews>
  <sheetFormatPr defaultRowHeight="15" x14ac:dyDescent="0.25"/>
  <sheetData>
    <row r="2" spans="1:15" ht="18.75" thickBot="1" x14ac:dyDescent="0.3">
      <c r="A2" s="137" t="str">
        <f>CONCATENATE(Школа!E3)</f>
        <v/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5" ht="33" x14ac:dyDescent="0.25">
      <c r="A3" s="138" t="s">
        <v>63</v>
      </c>
      <c r="B3" s="140" t="s">
        <v>64</v>
      </c>
      <c r="C3" s="140" t="s">
        <v>65</v>
      </c>
      <c r="D3" s="140" t="s">
        <v>66</v>
      </c>
      <c r="E3" s="142" t="s">
        <v>67</v>
      </c>
      <c r="F3" s="135" t="s">
        <v>68</v>
      </c>
      <c r="G3" s="136"/>
      <c r="H3" s="133" t="s">
        <v>69</v>
      </c>
      <c r="I3" s="134"/>
      <c r="J3" s="135" t="s">
        <v>70</v>
      </c>
      <c r="K3" s="136"/>
      <c r="L3" s="68" t="s">
        <v>71</v>
      </c>
    </row>
    <row r="4" spans="1:15" ht="17.25" thickBot="1" x14ac:dyDescent="0.3">
      <c r="A4" s="139"/>
      <c r="B4" s="141"/>
      <c r="C4" s="141"/>
      <c r="D4" s="141"/>
      <c r="E4" s="143"/>
      <c r="F4" s="69" t="s">
        <v>72</v>
      </c>
      <c r="G4" s="69" t="s">
        <v>73</v>
      </c>
      <c r="H4" s="69" t="s">
        <v>72</v>
      </c>
      <c r="I4" s="69" t="s">
        <v>73</v>
      </c>
      <c r="J4" s="69" t="s">
        <v>72</v>
      </c>
      <c r="K4" s="69" t="s">
        <v>73</v>
      </c>
      <c r="L4" s="70"/>
    </row>
    <row r="5" spans="1:15" ht="16.5" x14ac:dyDescent="0.25">
      <c r="A5" s="71" t="s">
        <v>74</v>
      </c>
      <c r="B5" s="72">
        <f>COUNTIF(Школа!H$7:H$22, "10")</f>
        <v>0</v>
      </c>
      <c r="C5" s="73"/>
      <c r="D5" s="73"/>
      <c r="E5" s="74">
        <f>B5*1000</f>
        <v>0</v>
      </c>
      <c r="F5" s="75"/>
      <c r="G5" s="76"/>
      <c r="H5" s="77"/>
      <c r="I5" s="76"/>
      <c r="J5" s="77"/>
      <c r="K5" s="78"/>
      <c r="L5" s="79"/>
      <c r="N5" s="1" t="s">
        <v>75</v>
      </c>
      <c r="O5" s="80">
        <v>70</v>
      </c>
    </row>
    <row r="6" spans="1:15" ht="16.5" x14ac:dyDescent="0.25">
      <c r="A6" s="81" t="s">
        <v>76</v>
      </c>
      <c r="B6" s="97">
        <f>COUNTIF(Школа!H$7:H$22, "9")</f>
        <v>0</v>
      </c>
      <c r="C6" s="82"/>
      <c r="D6" s="82"/>
      <c r="E6" s="83">
        <f t="shared" ref="E6:E10" si="0">B6*1000</f>
        <v>0</v>
      </c>
      <c r="F6" s="84"/>
      <c r="G6" s="85"/>
      <c r="H6" s="98"/>
      <c r="I6" s="85"/>
      <c r="J6" s="98"/>
      <c r="K6" s="99"/>
      <c r="L6" s="86"/>
    </row>
    <row r="7" spans="1:15" ht="16.5" x14ac:dyDescent="0.25">
      <c r="A7" s="81" t="s">
        <v>77</v>
      </c>
      <c r="B7" s="97">
        <f>COUNTIF(Школа!H$7:H$22, "8")</f>
        <v>0</v>
      </c>
      <c r="C7" s="82"/>
      <c r="D7" s="82"/>
      <c r="E7" s="83">
        <f t="shared" si="0"/>
        <v>0</v>
      </c>
      <c r="F7" s="84"/>
      <c r="G7" s="85"/>
      <c r="H7" s="98"/>
      <c r="I7" s="85"/>
      <c r="J7" s="98"/>
      <c r="K7" s="99"/>
      <c r="L7" s="86"/>
      <c r="N7" s="87"/>
    </row>
    <row r="8" spans="1:15" ht="16.5" x14ac:dyDescent="0.25">
      <c r="A8" s="81" t="s">
        <v>78</v>
      </c>
      <c r="B8" s="97">
        <f>COUNTIF(Школа!H$7:H$22, "7")</f>
        <v>0</v>
      </c>
      <c r="C8" s="82"/>
      <c r="D8" s="82"/>
      <c r="E8" s="83">
        <f t="shared" si="0"/>
        <v>0</v>
      </c>
      <c r="F8" s="84"/>
      <c r="G8" s="85"/>
      <c r="H8" s="98"/>
      <c r="I8" s="85"/>
      <c r="J8" s="98"/>
      <c r="K8" s="99"/>
      <c r="L8" s="86"/>
      <c r="N8" s="88"/>
    </row>
    <row r="9" spans="1:15" ht="16.5" x14ac:dyDescent="0.25">
      <c r="A9" s="81" t="s">
        <v>79</v>
      </c>
      <c r="B9" s="97">
        <f>COUNTIF(Школа!H$7:H$22, "6")</f>
        <v>0</v>
      </c>
      <c r="C9" s="82"/>
      <c r="D9" s="82"/>
      <c r="E9" s="83">
        <f t="shared" si="0"/>
        <v>0</v>
      </c>
      <c r="F9" s="84"/>
      <c r="G9" s="85"/>
      <c r="H9" s="98"/>
      <c r="I9" s="85"/>
      <c r="J9" s="98"/>
      <c r="K9" s="99"/>
      <c r="L9" s="86"/>
      <c r="N9" s="87"/>
    </row>
    <row r="10" spans="1:15" ht="16.5" x14ac:dyDescent="0.25">
      <c r="A10" s="81" t="s">
        <v>80</v>
      </c>
      <c r="B10" s="97">
        <f>COUNTIF(Школа!H$7:H$22, "5")</f>
        <v>0</v>
      </c>
      <c r="C10" s="82"/>
      <c r="D10" s="82"/>
      <c r="E10" s="83">
        <f t="shared" si="0"/>
        <v>0</v>
      </c>
      <c r="F10" s="84"/>
      <c r="G10" s="85"/>
      <c r="H10" s="98"/>
      <c r="I10" s="85"/>
      <c r="J10" s="98"/>
      <c r="K10" s="99"/>
      <c r="L10" s="86"/>
    </row>
    <row r="11" spans="1:15" ht="16.5" x14ac:dyDescent="0.25">
      <c r="A11" s="81" t="s">
        <v>81</v>
      </c>
      <c r="B11" s="97">
        <f>COUNTIF(Школа!H$7:H$22, "4")</f>
        <v>0</v>
      </c>
      <c r="C11" s="82"/>
      <c r="D11" s="82"/>
      <c r="E11" s="83">
        <f>B11*2000</f>
        <v>0</v>
      </c>
      <c r="F11" s="84"/>
      <c r="G11" s="85"/>
      <c r="H11" s="98"/>
      <c r="I11" s="85"/>
      <c r="J11" s="98"/>
      <c r="K11" s="99"/>
      <c r="L11" s="86"/>
    </row>
    <row r="12" spans="1:15" ht="16.5" x14ac:dyDescent="0.25">
      <c r="A12" s="81" t="s">
        <v>82</v>
      </c>
      <c r="B12" s="97">
        <f>COUNTIF(Школа!H$7:H$22, "3")</f>
        <v>0</v>
      </c>
      <c r="C12" s="82"/>
      <c r="D12" s="82"/>
      <c r="E12" s="83">
        <f t="shared" ref="E12:E14" si="1">B12*2000</f>
        <v>0</v>
      </c>
      <c r="F12" s="84"/>
      <c r="G12" s="85"/>
      <c r="H12" s="98"/>
      <c r="I12" s="85"/>
      <c r="J12" s="98"/>
      <c r="K12" s="99"/>
      <c r="L12" s="86"/>
    </row>
    <row r="13" spans="1:15" ht="16.5" x14ac:dyDescent="0.25">
      <c r="A13" s="81" t="s">
        <v>83</v>
      </c>
      <c r="B13" s="97">
        <f>COUNTIF(Школа!H$7:H$22, "2")</f>
        <v>0</v>
      </c>
      <c r="C13" s="100"/>
      <c r="D13" s="97">
        <f>B13-C13</f>
        <v>0</v>
      </c>
      <c r="E13" s="83">
        <f t="shared" si="1"/>
        <v>0</v>
      </c>
      <c r="F13" s="83">
        <f>C13*O5*25</f>
        <v>0</v>
      </c>
      <c r="G13" s="101">
        <f>D13*25</f>
        <v>0</v>
      </c>
      <c r="H13" s="83"/>
      <c r="I13" s="101"/>
      <c r="J13" s="83"/>
      <c r="K13" s="101"/>
      <c r="L13" s="86"/>
    </row>
    <row r="14" spans="1:15" ht="16.5" x14ac:dyDescent="0.25">
      <c r="A14" s="81" t="s">
        <v>84</v>
      </c>
      <c r="B14" s="97">
        <f>COUNTIF(Школа!H$7:H$22, "1")</f>
        <v>1</v>
      </c>
      <c r="C14" s="100"/>
      <c r="D14" s="97">
        <f t="shared" ref="D14:D17" si="2">B14-C14</f>
        <v>1</v>
      </c>
      <c r="E14" s="83">
        <f t="shared" si="1"/>
        <v>2000</v>
      </c>
      <c r="F14" s="83">
        <f>C14*O5*35</f>
        <v>0</v>
      </c>
      <c r="G14" s="101">
        <f>D14*35</f>
        <v>35</v>
      </c>
      <c r="H14" s="83"/>
      <c r="I14" s="101"/>
      <c r="J14" s="83"/>
      <c r="K14" s="101"/>
      <c r="L14" s="86"/>
    </row>
    <row r="15" spans="1:15" ht="16.5" x14ac:dyDescent="0.25">
      <c r="A15" s="81" t="s">
        <v>16</v>
      </c>
      <c r="B15" s="97">
        <f>COUNTIF(Школа!H$7:H$22, "1 дан")</f>
        <v>0</v>
      </c>
      <c r="C15" s="100"/>
      <c r="D15" s="97">
        <f t="shared" si="2"/>
        <v>0</v>
      </c>
      <c r="E15" s="83">
        <f>B15*3000</f>
        <v>0</v>
      </c>
      <c r="F15" s="83">
        <f>C15*O5*320</f>
        <v>0</v>
      </c>
      <c r="G15" s="101">
        <f>D15*320</f>
        <v>0</v>
      </c>
      <c r="H15" s="83"/>
      <c r="I15" s="101"/>
      <c r="J15" s="83"/>
      <c r="K15" s="101"/>
      <c r="L15" s="86"/>
    </row>
    <row r="16" spans="1:15" ht="16.5" x14ac:dyDescent="0.25">
      <c r="A16" s="81" t="s">
        <v>10</v>
      </c>
      <c r="B16" s="97">
        <f>COUNTIF(Школа!H$7:H$22, "2 дан")</f>
        <v>0</v>
      </c>
      <c r="C16" s="100"/>
      <c r="D16" s="97">
        <f t="shared" si="2"/>
        <v>0</v>
      </c>
      <c r="E16" s="83">
        <f t="shared" ref="E16:E17" si="3">B16*3000</f>
        <v>0</v>
      </c>
      <c r="F16" s="83">
        <f>C16*O5*430</f>
        <v>0</v>
      </c>
      <c r="G16" s="101">
        <f>D16*430</f>
        <v>0</v>
      </c>
      <c r="H16" s="83"/>
      <c r="I16" s="101"/>
      <c r="J16" s="83"/>
      <c r="K16" s="101"/>
      <c r="L16" s="86"/>
    </row>
    <row r="17" spans="1:12" ht="16.5" x14ac:dyDescent="0.25">
      <c r="A17" s="81" t="s">
        <v>11</v>
      </c>
      <c r="B17" s="97">
        <f>COUNTIF(Школа!H$7:H$22, "3 дан")</f>
        <v>0</v>
      </c>
      <c r="C17" s="100"/>
      <c r="D17" s="97">
        <f t="shared" si="2"/>
        <v>0</v>
      </c>
      <c r="E17" s="83">
        <f t="shared" si="3"/>
        <v>0</v>
      </c>
      <c r="F17" s="83">
        <f>C17*O5*540</f>
        <v>0</v>
      </c>
      <c r="G17" s="101">
        <f>D17*540</f>
        <v>0</v>
      </c>
      <c r="H17" s="83"/>
      <c r="I17" s="101"/>
      <c r="J17" s="83"/>
      <c r="K17" s="101"/>
      <c r="L17" s="86"/>
    </row>
    <row r="18" spans="1:12" ht="17.25" thickBot="1" x14ac:dyDescent="0.3">
      <c r="A18" s="89" t="s">
        <v>85</v>
      </c>
      <c r="B18" s="90">
        <f>SUM(B5:B17)</f>
        <v>1</v>
      </c>
      <c r="C18" s="91"/>
      <c r="D18" s="91"/>
      <c r="E18" s="92">
        <f>SUM(E5:E17)</f>
        <v>2000</v>
      </c>
      <c r="F18" s="92">
        <f>SUM(F13:F17)</f>
        <v>0</v>
      </c>
      <c r="G18" s="93">
        <f>SUM(G13:G17)</f>
        <v>35</v>
      </c>
      <c r="H18" s="94">
        <f>SUM(H5:H17)</f>
        <v>0</v>
      </c>
      <c r="I18" s="95">
        <f>SUM(I13:I17)</f>
        <v>0</v>
      </c>
      <c r="J18" s="94">
        <f>SUM(J5:J17)</f>
        <v>0</v>
      </c>
      <c r="K18" s="95">
        <f>SUM(K5:K17)</f>
        <v>0</v>
      </c>
      <c r="L18" s="96"/>
    </row>
  </sheetData>
  <mergeCells count="9">
    <mergeCell ref="H3:I3"/>
    <mergeCell ref="J3:K3"/>
    <mergeCell ref="A2:L2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Школа</vt:lpstr>
      <vt:lpstr>футболки</vt:lpstr>
      <vt:lpstr>Лист1</vt:lpstr>
      <vt:lpstr>мандатная</vt:lpstr>
      <vt:lpstr>Школа!Область_печати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 Владимирович</cp:lastModifiedBy>
  <cp:revision/>
  <cp:lastPrinted>2018-11-26T08:17:13Z</cp:lastPrinted>
  <dcterms:created xsi:type="dcterms:W3CDTF">2012-02-09T10:46:33Z</dcterms:created>
  <dcterms:modified xsi:type="dcterms:W3CDTF">2019-01-30T08:16:04Z</dcterms:modified>
  <cp:category/>
  <cp:contentStatus/>
</cp:coreProperties>
</file>